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brank\Documents\AMAZON Textbook\Amamzon Web - Student data files\"/>
    </mc:Choice>
  </mc:AlternateContent>
  <xr:revisionPtr revIDLastSave="0" documentId="8_{0E923920-A71F-4E8A-96DA-66612ED2398E}" xr6:coauthVersionLast="45" xr6:coauthVersionMax="45" xr10:uidLastSave="{00000000-0000-0000-0000-000000000000}"/>
  <bookViews>
    <workbookView xWindow="-120" yWindow="-120" windowWidth="29040" windowHeight="15840" xr2:uid="{00000000-000D-0000-FFFF-FFFF00000000}"/>
  </bookViews>
  <sheets>
    <sheet name="X4.1" sheetId="81" r:id="rId1"/>
    <sheet name="X4.2" sheetId="80" r:id="rId2"/>
    <sheet name="X4.3" sheetId="79" r:id="rId3"/>
    <sheet name="X4.4" sheetId="83" r:id="rId4"/>
    <sheet name="X4.5" sheetId="82" r:id="rId5"/>
    <sheet name="X4.6" sheetId="58" r:id="rId6"/>
    <sheet name="X4.7" sheetId="64" r:id="rId7"/>
    <sheet name="X4.8" sheetId="65" r:id="rId8"/>
    <sheet name="X4.9" sheetId="66" r:id="rId9"/>
    <sheet name="TU1" sheetId="70" r:id="rId10"/>
    <sheet name="TU2" sheetId="71" r:id="rId11"/>
    <sheet name="TU3" sheetId="72" r:id="rId12"/>
    <sheet name="TU4" sheetId="73" r:id="rId13"/>
    <sheet name="TU5" sheetId="74" r:id="rId14"/>
    <sheet name="TU6" sheetId="75" r:id="rId15"/>
    <sheet name="TU7" sheetId="76" r:id="rId16"/>
    <sheet name="TU8" sheetId="77" r:id="rId17"/>
    <sheet name="TU9" sheetId="78" r:id="rId18"/>
  </sheets>
  <definedNames>
    <definedName name="_xlnm.Print_Area" localSheetId="8">'X4.9'!$A$1:$M$50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78" l="1"/>
  <c r="C38" i="78" s="1"/>
  <c r="C20" i="78"/>
  <c r="C32" i="77"/>
  <c r="C45" i="77" s="1"/>
  <c r="C27" i="77"/>
  <c r="C33" i="76"/>
  <c r="C39" i="76" s="1"/>
  <c r="C32" i="76"/>
  <c r="C15" i="75"/>
  <c r="C19" i="75" s="1"/>
  <c r="C18" i="74"/>
  <c r="C44" i="74" s="1"/>
  <c r="C17" i="75" l="1"/>
  <c r="C21" i="75" s="1"/>
  <c r="C42" i="77"/>
  <c r="C47" i="77" s="1"/>
  <c r="C37" i="77"/>
  <c r="C30" i="78"/>
  <c r="C35" i="78"/>
  <c r="C40" i="78" s="1"/>
  <c r="C26" i="74"/>
  <c r="C23" i="74"/>
  <c r="C24" i="74" s="1"/>
  <c r="C30" i="74" s="1"/>
  <c r="C34" i="74" s="1"/>
  <c r="C37" i="74"/>
  <c r="C21" i="73"/>
  <c r="C23" i="73" s="1"/>
  <c r="C25" i="73" s="1"/>
  <c r="C13" i="72"/>
  <c r="C18" i="72" s="1"/>
  <c r="C20" i="72" s="1"/>
  <c r="C21" i="72" s="1"/>
  <c r="C12" i="72"/>
  <c r="C6" i="72"/>
  <c r="C24" i="72" s="1"/>
  <c r="C25" i="72" s="1"/>
  <c r="C39" i="74" l="1"/>
  <c r="L13" i="66" l="1"/>
  <c r="L12" i="66"/>
  <c r="L11" i="66"/>
  <c r="C30" i="65" l="1"/>
  <c r="C22" i="65"/>
  <c r="C14" i="65"/>
  <c r="C31" i="65"/>
  <c r="C30" i="64"/>
  <c r="C22" i="64"/>
  <c r="C7" i="64"/>
  <c r="C31" i="64" s="1"/>
  <c r="C14" i="64"/>
  <c r="C23" i="64" l="1"/>
  <c r="C15" i="64"/>
  <c r="C23" i="65"/>
  <c r="C15" i="65"/>
  <c r="M26" i="58" l="1"/>
  <c r="P26" i="58" s="1"/>
  <c r="R26" i="58" s="1"/>
  <c r="L31" i="58"/>
  <c r="M16" i="58"/>
  <c r="P16" i="58" s="1"/>
  <c r="R16" i="58" s="1"/>
  <c r="M17" i="58"/>
  <c r="P17" i="58" s="1"/>
  <c r="R17" i="58" s="1"/>
  <c r="M18" i="58"/>
  <c r="P18" i="58" s="1"/>
  <c r="R18" i="58" s="1"/>
  <c r="M19" i="58"/>
  <c r="P19" i="58" s="1"/>
  <c r="R19" i="58" s="1"/>
  <c r="M20" i="58"/>
  <c r="P20" i="58" s="1"/>
  <c r="R20" i="58" s="1"/>
  <c r="M21" i="58"/>
  <c r="P21" i="58" s="1"/>
  <c r="R21" i="58" s="1"/>
  <c r="M22" i="58"/>
  <c r="P22" i="58" s="1"/>
  <c r="R22" i="58" s="1"/>
  <c r="M23" i="58"/>
  <c r="P23" i="58" s="1"/>
  <c r="R23" i="58" s="1"/>
  <c r="M24" i="58"/>
  <c r="P24" i="58" s="1"/>
  <c r="R24" i="58" s="1"/>
  <c r="M25" i="58"/>
  <c r="P25" i="58" s="1"/>
  <c r="R25" i="58" s="1"/>
  <c r="M27" i="58"/>
  <c r="P27" i="58" s="1"/>
  <c r="R27" i="58" s="1"/>
  <c r="M28" i="58"/>
  <c r="P28" i="58" s="1"/>
  <c r="R28" i="58" s="1"/>
  <c r="M29" i="58"/>
  <c r="P29" i="58" s="1"/>
  <c r="R29" i="58" s="1"/>
  <c r="M15" i="58"/>
  <c r="P15" i="58" s="1"/>
  <c r="R15" i="58" s="1"/>
  <c r="H6" i="58"/>
  <c r="H5" i="58"/>
  <c r="H8" i="58" s="1"/>
  <c r="D5" i="58"/>
  <c r="D6" i="58"/>
  <c r="D7" i="58"/>
  <c r="D8" i="58"/>
  <c r="D4" i="58"/>
  <c r="H7" i="58" l="1"/>
  <c r="H9" i="58" s="1"/>
  <c r="L37" i="58" s="1"/>
  <c r="L33" i="58"/>
  <c r="L32" i="58"/>
  <c r="L35" i="58" s="1"/>
  <c r="L36" i="58" l="1"/>
</calcChain>
</file>

<file path=xl/sharedStrings.xml><?xml version="1.0" encoding="utf-8"?>
<sst xmlns="http://schemas.openxmlformats.org/spreadsheetml/2006/main" count="323" uniqueCount="219">
  <si>
    <t>n =</t>
  </si>
  <si>
    <t>Z =</t>
  </si>
  <si>
    <t>Sample mean =</t>
  </si>
  <si>
    <t>X</t>
  </si>
  <si>
    <t>Mean =</t>
  </si>
  <si>
    <t>N =</t>
  </si>
  <si>
    <t>f</t>
  </si>
  <si>
    <t>X =</t>
  </si>
  <si>
    <t>Population</t>
  </si>
  <si>
    <t>Person</t>
  </si>
  <si>
    <t>Claim</t>
  </si>
  <si>
    <t>Population mean =</t>
  </si>
  <si>
    <t>X^2</t>
  </si>
  <si>
    <t>Sum X =</t>
  </si>
  <si>
    <t>Sum X^2 =</t>
  </si>
  <si>
    <t>Population sd =</t>
  </si>
  <si>
    <t>=COUNT(B4:B8)</t>
  </si>
  <si>
    <t>=SUM(C4:C8)</t>
  </si>
  <si>
    <t>=SUM(D4:D8)</t>
  </si>
  <si>
    <t>=H6/H5</t>
  </si>
  <si>
    <t>=SQRT(H7/H5-H8^2)</t>
  </si>
  <si>
    <t>=C4^2</t>
  </si>
  <si>
    <t>=C8^2</t>
  </si>
  <si>
    <t>Sample of size n = 2</t>
  </si>
  <si>
    <t>*</t>
  </si>
  <si>
    <t>Value Pair</t>
  </si>
  <si>
    <t>Y</t>
  </si>
  <si>
    <t>=(K15+L15)/2</t>
  </si>
  <si>
    <t>=(K29+L29)/2</t>
  </si>
  <si>
    <t>=O15*M15</t>
  </si>
  <si>
    <t>=O29*M29</t>
  </si>
  <si>
    <t>Sample Space consisting of all possible samples of size 2</t>
  </si>
  <si>
    <t>=P15*M15</t>
  </si>
  <si>
    <t>=P29*M29</t>
  </si>
  <si>
    <t>Sum f =</t>
  </si>
  <si>
    <t>Mid point, Xbar</t>
  </si>
  <si>
    <t>Sum f Xbar =</t>
  </si>
  <si>
    <t>Sum f Xbar^2 =</t>
  </si>
  <si>
    <t>f Xbar</t>
  </si>
  <si>
    <t>f xbar^2</t>
  </si>
  <si>
    <t>Sample SD =</t>
  </si>
  <si>
    <t>Sample SE =</t>
  </si>
  <si>
    <t>=SUM(O15:O29)</t>
  </si>
  <si>
    <t>=SUM(P15:P29)</t>
  </si>
  <si>
    <t>=SUM(R15:R29)</t>
  </si>
  <si>
    <t>=L32/L31</t>
  </si>
  <si>
    <t>=SQRT(L33/L31-L35^2)</t>
  </si>
  <si>
    <t>=H9/SQRT(L4)</t>
  </si>
  <si>
    <t>(a) sampling distribution of the mean with n = 2</t>
  </si>
  <si>
    <t>mean =</t>
  </si>
  <si>
    <t>Xbar ~ N(10, 1.41)</t>
  </si>
  <si>
    <t>Xbar ~ N(10, 1)</t>
  </si>
  <si>
    <t>(b) sampling distribution of the mean with n = 4</t>
  </si>
  <si>
    <t>(c) sampling distribution of the mean with n = 16</t>
  </si>
  <si>
    <t>Xbar ~ N(10, 0.5)</t>
  </si>
  <si>
    <t>The sampling distribution of the mean is normally distributed, centered at 10 but the standard error reduces as sample size increases.</t>
  </si>
  <si>
    <t>If we increase the sample size then we would expect the size of the error about the population mean (=10 = sample mean) will reduce in size.</t>
  </si>
  <si>
    <t>Summary</t>
  </si>
  <si>
    <t>Population data</t>
  </si>
  <si>
    <t>X ~ N(10, 4)</t>
  </si>
  <si>
    <t>=SQRT(C6)</t>
  </si>
  <si>
    <t>=C5</t>
  </si>
  <si>
    <t>=C7/SQRT(C13)</t>
  </si>
  <si>
    <t>=C7/SQRT(C21)</t>
  </si>
  <si>
    <t>=C7/SQRT(C29)</t>
  </si>
  <si>
    <t>Xbar ~ N(63, 1.58)</t>
  </si>
  <si>
    <t>Xbar ~ N(63, 1.29)</t>
  </si>
  <si>
    <t>(a) sampling distribution of the mean with n = 40</t>
  </si>
  <si>
    <t>(b) sampling distribution of the mean with n = 60</t>
  </si>
  <si>
    <t>(c) sampling distribution of the mean with n = 100</t>
  </si>
  <si>
    <t>Xbar ~ N(63, 1)</t>
  </si>
  <si>
    <t>The sampling distribution of the mean is normally distributed, centered at 63 but the standard error reduces as sample size increases.</t>
  </si>
  <si>
    <t>If we increase the sample size then we would expect the size of the error about the population mean (=63 = sample mean) will reduce in size.</t>
  </si>
  <si>
    <t>Sampled values with n = 100</t>
  </si>
  <si>
    <t>Data &gt; Data Analysis &gt; Randon Number Generation</t>
  </si>
  <si>
    <t>Summary Statistics</t>
  </si>
  <si>
    <t>Sample size, n =</t>
  </si>
  <si>
    <t>Sample standard deviation (or sampling error of the mean) =</t>
  </si>
  <si>
    <t>=COUNT(B10:B109)</t>
  </si>
  <si>
    <t>=AVERAGE(B10:B109)</t>
  </si>
  <si>
    <t>=STDEV.S(B10:B109)</t>
  </si>
  <si>
    <t>Overview</t>
  </si>
  <si>
    <t>Sample mean = 9.81</t>
  </si>
  <si>
    <t>Sample standard deviation = 4.18</t>
  </si>
  <si>
    <t>Obervations</t>
  </si>
  <si>
    <t>Sample mean (9.81) is approximately equal to the population mean (10).</t>
  </si>
  <si>
    <t>If we increase the sample size we would expect the difference to decrease - subject to sampling error differences.</t>
  </si>
  <si>
    <t>Sample standard deviation (4.18) is approximately equal to the population standrad deviation (4)</t>
  </si>
  <si>
    <t>Remember - your values will be different to these sampled values.</t>
  </si>
  <si>
    <t>TU1</t>
  </si>
  <si>
    <t>TU2</t>
  </si>
  <si>
    <t>TU3</t>
  </si>
  <si>
    <t>TU4</t>
  </si>
  <si>
    <t>TU5</t>
  </si>
  <si>
    <t>TU6</t>
  </si>
  <si>
    <t>TU7</t>
  </si>
  <si>
    <t>TU8</t>
  </si>
  <si>
    <t>TU9</t>
  </si>
  <si>
    <t>(a)</t>
  </si>
  <si>
    <t xml:space="preserve">(c) </t>
  </si>
  <si>
    <t>Population variance =</t>
  </si>
  <si>
    <t>Sample size =</t>
  </si>
  <si>
    <t>Population standard deviation =</t>
  </si>
  <si>
    <t>=SQRT(C5)</t>
  </si>
  <si>
    <t>(a) Mean and variance of the sampling distributions of the means</t>
  </si>
  <si>
    <t>Variance =</t>
  </si>
  <si>
    <t>=C5/C8</t>
  </si>
  <si>
    <t>(b) Calculate P(Sample mean &gt; 103)</t>
  </si>
  <si>
    <t>P(sample mean &gt; 103) =</t>
  </si>
  <si>
    <t>=(C17-C4)/SQRT(C13)</t>
  </si>
  <si>
    <t>P(sample mean &lt; 103) =</t>
  </si>
  <si>
    <t>=NORM.S.DIST(C18,TRUE)</t>
  </si>
  <si>
    <t>=1-C20</t>
  </si>
  <si>
    <t>=C4</t>
  </si>
  <si>
    <t>Average weight =</t>
  </si>
  <si>
    <t>Standard deviation =</t>
  </si>
  <si>
    <t>No information on population distribution shape</t>
  </si>
  <si>
    <t>If sample size large, then the sample means ~ N[88, 14/sqrt(n)]</t>
  </si>
  <si>
    <t>Given following sample</t>
  </si>
  <si>
    <t>P(sample means &gt; 96) =</t>
  </si>
  <si>
    <t>P(sample means &gt; 96)</t>
  </si>
  <si>
    <t>sample mean =</t>
  </si>
  <si>
    <t>or        P(sample mean &gt; 103)</t>
  </si>
  <si>
    <t>=C6/SQRT(C8)</t>
  </si>
  <si>
    <t>=1-NORM.DIST(C17,C4,C24,TRUE)</t>
  </si>
  <si>
    <t>=C6/SQRT(C15)</t>
  </si>
  <si>
    <t>=(C19-C5)/C21</t>
  </si>
  <si>
    <t>=1-NORM.S.DIST(C23,TRUE)</t>
  </si>
  <si>
    <t>Unknown population distribution shape</t>
  </si>
  <si>
    <t>Sample</t>
  </si>
  <si>
    <t>Sample size n =</t>
  </si>
  <si>
    <t>Random sample</t>
  </si>
  <si>
    <t>Probability calculations</t>
  </si>
  <si>
    <t>Therefore, assume Central Limit Theorem applies</t>
  </si>
  <si>
    <t>=C6/SQRT(C10)</t>
  </si>
  <si>
    <t>=(C22-C5)/C18</t>
  </si>
  <si>
    <t>P(sample mean &gt; 69) = P(Z &gt; 4.94…) =</t>
  </si>
  <si>
    <t>or P(sample mean &gt; 69) =</t>
  </si>
  <si>
    <t>=1-NORM.DIST(C22,C5,C18,TRUE)</t>
  </si>
  <si>
    <t>(a) P(sample mean &gt; 69)?</t>
  </si>
  <si>
    <t>(b) P(sample mean &lt; 69)?</t>
  </si>
  <si>
    <t>P(sample mean &lt; 69) =</t>
  </si>
  <si>
    <t>=1-C24</t>
  </si>
  <si>
    <t>(c) P(sample mean lies between 69 and 73)?</t>
  </si>
  <si>
    <t>P(sample mean lies between 69 and 73) =</t>
  </si>
  <si>
    <t>P(sample means &lt; 73) =</t>
  </si>
  <si>
    <t>P(sample means &lt; 69) =</t>
  </si>
  <si>
    <t>=NORM.DIST(C36,C5,C18,TRUE)</t>
  </si>
  <si>
    <t>=C37-C34</t>
  </si>
  <si>
    <t>(d) P(sample mean &gt; 76)?</t>
  </si>
  <si>
    <t>P(sample mean &gt; 76) =</t>
  </si>
  <si>
    <t>=1-NORM.DIST(C43,C5,C18,TRUE)</t>
  </si>
  <si>
    <t>2016 UK Office for National Statistics</t>
  </si>
  <si>
    <t>Average weekly household spending positively skewed</t>
  </si>
  <si>
    <t>P(sample mean &gt; £534.87)?</t>
  </si>
  <si>
    <t>P(sample mean &gt; £534.87) =</t>
  </si>
  <si>
    <t>Standard deviation of the sample means =</t>
  </si>
  <si>
    <t>=C8/SQRT(C13)</t>
  </si>
  <si>
    <t>=1-NORM.DIST(C12,C7,C15,TRUE)</t>
  </si>
  <si>
    <t>or P(sample mean &gt; £534.87) =</t>
  </si>
  <si>
    <t>=(C12-C7)/C15</t>
  </si>
  <si>
    <t>=1-NORM.S.DIST(C17,TRUE)</t>
  </si>
  <si>
    <t>(a) Shape of the sampling distribution?</t>
  </si>
  <si>
    <t>(b) No</t>
  </si>
  <si>
    <t>(c) Mean and standard deviation of the sampling means</t>
  </si>
  <si>
    <t>Sample standard deviation =</t>
  </si>
  <si>
    <t>P(sample mean &gt; 18.9) =</t>
  </si>
  <si>
    <t>(d) P(sample mean &gt; 18.4)?</t>
  </si>
  <si>
    <t>Population shape - unknown</t>
  </si>
  <si>
    <t>(a) No</t>
  </si>
  <si>
    <t>Mean of the sampling means =</t>
  </si>
  <si>
    <t>(d) Mean of the sample means</t>
  </si>
  <si>
    <t>(e) Standard error of the sample means?</t>
  </si>
  <si>
    <t>Standard error of the sample means =</t>
  </si>
  <si>
    <t>=C7/SQRT(C31)</t>
  </si>
  <si>
    <t>P(sample mean &gt; 7.6) =</t>
  </si>
  <si>
    <t>=1-NORM.DIST(C36,C5,C32,TRUE)</t>
  </si>
  <si>
    <t>(f) P(sample mean &gt; 6.6)?</t>
  </si>
  <si>
    <t>(g) P(6.2 &lt; sample mean &lt; 6.8)?</t>
  </si>
  <si>
    <t>P(X &lt; 62) =</t>
  </si>
  <si>
    <t>P(X &lt; 6.8) =</t>
  </si>
  <si>
    <t>=NORM.DIST(C41,C5,C32,TRUE)</t>
  </si>
  <si>
    <t>=NORM.DIST(C44,C5,C32,TRUE)</t>
  </si>
  <si>
    <t>P(6.2 &lt; sample mean &lt; 6.8) =</t>
  </si>
  <si>
    <t>=C45-C42</t>
  </si>
  <si>
    <t>(b) Central Limit Theorem</t>
  </si>
  <si>
    <t>(c) Mean of the sample means</t>
  </si>
  <si>
    <t>(d) Standard error of the sample means?</t>
  </si>
  <si>
    <t>=C7/SQRT(C24)</t>
  </si>
  <si>
    <t>(e) P(sample mean &gt; 4.8)?</t>
  </si>
  <si>
    <t>P(sample mean &gt; 4.8) =</t>
  </si>
  <si>
    <t>(g) P(4.2 &lt; sample mean &lt; 4.7)?</t>
  </si>
  <si>
    <t>X4.1</t>
  </si>
  <si>
    <t>X4.2</t>
  </si>
  <si>
    <t>X4.3</t>
  </si>
  <si>
    <t>X4.4</t>
  </si>
  <si>
    <t>X4.5</t>
  </si>
  <si>
    <t>X4.6</t>
  </si>
  <si>
    <t>X4.7</t>
  </si>
  <si>
    <t>X4.8</t>
  </si>
  <si>
    <t>X4.9</t>
  </si>
  <si>
    <t>Xbar ~ N(sample mean = population mean = 10, standard error of the sampling mean = s/sqrt(n))</t>
  </si>
  <si>
    <t>Xbar ~ N(sample mean = population mean = 63, standard error of the sampling mean = s/sqrt(n))</t>
  </si>
  <si>
    <r>
      <t>X ~ N(63, 10</t>
    </r>
    <r>
      <rPr>
        <vertAlign val="superscript"/>
        <sz val="11"/>
        <rFont val="Calibri"/>
        <family val="2"/>
        <scheme val="minor"/>
      </rPr>
      <t>2</t>
    </r>
    <r>
      <rPr>
        <sz val="11"/>
        <rFont val="Calibri"/>
        <family val="2"/>
        <scheme val="minor"/>
      </rPr>
      <t>)</t>
    </r>
  </si>
  <si>
    <r>
      <t>X ~ N (10, 4</t>
    </r>
    <r>
      <rPr>
        <vertAlign val="superscript"/>
        <sz val="11"/>
        <rFont val="Calibri"/>
        <family val="2"/>
        <scheme val="minor"/>
      </rPr>
      <t>2</t>
    </r>
    <r>
      <rPr>
        <sz val="11"/>
        <rFont val="Calibri"/>
        <family val="2"/>
        <scheme val="minor"/>
      </rPr>
      <t>)</t>
    </r>
  </si>
  <si>
    <t>(c) n ≥ 30 is considered appropriate for the CLT to apply for any population distribution</t>
  </si>
  <si>
    <t>Random sample, sample size ³ 30</t>
  </si>
  <si>
    <t>Sample means ~ N(m, s/sqrt(n)</t>
  </si>
  <si>
    <t>Standard deviation of the sample means = s/sqrt(n) =</t>
  </si>
  <si>
    <r>
      <t xml:space="preserve">Mean </t>
    </r>
    <r>
      <rPr>
        <sz val="11"/>
        <rFont val="Symbol"/>
        <family val="1"/>
        <charset val="2"/>
      </rPr>
      <t>m</t>
    </r>
    <r>
      <rPr>
        <sz val="11"/>
        <rFont val="Calibri"/>
        <family val="2"/>
        <scheme val="minor"/>
      </rPr>
      <t xml:space="preserve"> =</t>
    </r>
  </si>
  <si>
    <r>
      <rPr>
        <sz val="11"/>
        <rFont val="Symbol"/>
        <family val="1"/>
        <charset val="2"/>
      </rPr>
      <t>m</t>
    </r>
    <r>
      <rPr>
        <sz val="11"/>
        <rFont val="Calibri"/>
        <family val="2"/>
        <scheme val="minor"/>
      </rPr>
      <t xml:space="preserve"> =</t>
    </r>
  </si>
  <si>
    <r>
      <rPr>
        <sz val="11"/>
        <rFont val="Symbol"/>
        <family val="1"/>
        <charset val="2"/>
      </rPr>
      <t>s</t>
    </r>
    <r>
      <rPr>
        <sz val="11"/>
        <rFont val="Calibri"/>
        <family val="2"/>
        <scheme val="minor"/>
      </rPr>
      <t xml:space="preserve"> =</t>
    </r>
  </si>
  <si>
    <r>
      <rPr>
        <sz val="11"/>
        <rFont val="Symbol"/>
        <family val="1"/>
        <charset val="2"/>
      </rPr>
      <t>s</t>
    </r>
    <r>
      <rPr>
        <vertAlign val="superscript"/>
        <sz val="11"/>
        <rFont val="Calibri"/>
        <family val="2"/>
        <scheme val="minor"/>
      </rPr>
      <t>2</t>
    </r>
    <r>
      <rPr>
        <sz val="11"/>
        <rFont val="Calibri"/>
        <family val="2"/>
        <scheme val="minor"/>
      </rPr>
      <t xml:space="preserve"> =</t>
    </r>
  </si>
  <si>
    <r>
      <t xml:space="preserve">Population standard deviation </t>
    </r>
    <r>
      <rPr>
        <sz val="11"/>
        <rFont val="Symbol"/>
        <family val="1"/>
        <charset val="2"/>
      </rPr>
      <t>s</t>
    </r>
    <r>
      <rPr>
        <sz val="11"/>
        <rFont val="Calibri"/>
        <family val="2"/>
        <scheme val="minor"/>
      </rPr>
      <t xml:space="preserve"> =</t>
    </r>
  </si>
  <si>
    <r>
      <t xml:space="preserve">Standard deviation </t>
    </r>
    <r>
      <rPr>
        <sz val="11"/>
        <rFont val="Symbol"/>
        <family val="1"/>
        <charset val="2"/>
      </rPr>
      <t>s</t>
    </r>
    <r>
      <rPr>
        <sz val="11"/>
        <rFont val="Calibri"/>
        <family val="2"/>
        <scheme val="minor"/>
      </rPr>
      <t xml:space="preserve"> =</t>
    </r>
  </si>
  <si>
    <r>
      <t xml:space="preserve">Population mean </t>
    </r>
    <r>
      <rPr>
        <sz val="11"/>
        <rFont val="Symbol"/>
        <family val="1"/>
        <charset val="2"/>
      </rPr>
      <t>m</t>
    </r>
    <r>
      <rPr>
        <sz val="11"/>
        <rFont val="Calibri"/>
        <family val="2"/>
        <scheme val="minor"/>
      </rPr>
      <t xml:space="preserve"> =</t>
    </r>
  </si>
  <si>
    <r>
      <t xml:space="preserve">Population average per week </t>
    </r>
    <r>
      <rPr>
        <sz val="11"/>
        <rFont val="Symbol"/>
        <family val="1"/>
        <charset val="2"/>
      </rPr>
      <t>m</t>
    </r>
    <r>
      <rPr>
        <sz val="11"/>
        <rFont val="Calibri"/>
        <family val="2"/>
        <scheme val="minor"/>
      </rPr>
      <t xml:space="preserve"> =</t>
    </r>
  </si>
  <si>
    <r>
      <t xml:space="preserve">(b) Sample sizes </t>
    </r>
    <r>
      <rPr>
        <sz val="11"/>
        <rFont val="Calibri"/>
        <family val="2"/>
      </rPr>
      <t>≈</t>
    </r>
    <r>
      <rPr>
        <sz val="11"/>
        <rFont val="Calibri"/>
        <family val="2"/>
        <scheme val="minor"/>
      </rPr>
      <t xml:space="preserve"> 30</t>
    </r>
  </si>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</sst>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font>
      <sz val="10"/>
      <name val="Arial"/>
    </font>
    <font>
      <sz val="8"/>
      <name val="Arial"/>
      <family val="2"/>
    </font>
    <font>
      <sz val="11"/>
      <name val="Calibri"/>
      <family val="2"/>
      <scheme val="minor"/>
    </font>
    <font>
      <vertAlign val="superscript"/>
      <sz val="11"/>
      <name val="Calibri"/>
      <family val="2"/>
      <scheme val="minor"/>
    </font>
    <font>
      <sz val="11"/>
      <color rgb="FF000000"/>
      <name val="Calibri"/>
      <family val="2"/>
      <scheme val="minor"/>
    </font>
    <font>
      <sz val="11"/>
      <name val="Symbol"/>
      <family val="1"/>
      <charset val="2"/>
    </font>
    <font>
      <sz val="11"/>
      <name val="Calibri"/>
      <family val="2"/>
    </font>
    <font>
      <sz val="11"/>
      <name val="Calibri"/>
      <family val="1"/>
      <charset val="2"/>
      <scheme val="minor"/>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xf numFmtId="0" fontId="2" fillId="0" borderId="0" xfId="0" applyFont="1" applyAlignment="1">
      <alignment horizontal="right"/>
    </xf>
    <xf numFmtId="0" fontId="2" fillId="0" borderId="0" xfId="0" quotePrefix="1" applyFont="1"/>
    <xf numFmtId="0" fontId="2" fillId="0" borderId="0" xfId="0" applyFont="1" applyAlignment="1">
      <alignment horizontal="left"/>
    </xf>
    <xf numFmtId="0" fontId="2" fillId="0" borderId="0" xfId="0" quotePrefix="1" applyFont="1" applyAlignment="1">
      <alignment horizontal="left"/>
    </xf>
    <xf numFmtId="0" fontId="2" fillId="2" borderId="0" xfId="0" applyFont="1" applyFill="1"/>
    <xf numFmtId="0" fontId="2" fillId="2" borderId="0" xfId="0" applyFont="1" applyFill="1" applyAlignment="1">
      <alignment horizontal="left"/>
    </xf>
    <xf numFmtId="0" fontId="2" fillId="2" borderId="0" xfId="0" quotePrefix="1" applyFont="1" applyFill="1"/>
    <xf numFmtId="0" fontId="2" fillId="3" borderId="0" xfId="0" applyFont="1" applyFill="1"/>
    <xf numFmtId="164" fontId="2" fillId="0" borderId="0" xfId="0" applyNumberFormat="1" applyFont="1"/>
    <xf numFmtId="0" fontId="4" fillId="0" borderId="0" xfId="0" applyFont="1"/>
    <xf numFmtId="2" fontId="2" fillId="0" borderId="0" xfId="0" applyNumberFormat="1" applyFont="1"/>
    <xf numFmtId="0" fontId="7" fillId="0" borderId="0" xfId="0" applyFont="1" applyAlignment="1">
      <alignment horizontal="right"/>
    </xf>
    <xf numFmtId="0" fontId="2" fillId="0" borderId="0" xfId="0" applyFont="1" applyAlignment="1">
      <alignment horizontal="center"/>
    </xf>
    <xf numFmtId="0" fontId="2" fillId="0" borderId="1" xfId="0" applyFont="1" applyBorder="1" applyAlignment="1">
      <alignment horizontal="center"/>
    </xf>
    <xf numFmtId="0" fontId="2" fillId="4" borderId="1" xfId="0" applyFont="1" applyFill="1" applyBorder="1" applyAlignment="1">
      <alignment horizontal="center"/>
    </xf>
    <xf numFmtId="0" fontId="2" fillId="0" borderId="1" xfId="0" applyFont="1" applyBorder="1" applyAlignment="1">
      <alignment horizontal="right"/>
    </xf>
    <xf numFmtId="0" fontId="2" fillId="0" borderId="1" xfId="0" applyFont="1" applyBorder="1"/>
    <xf numFmtId="0" fontId="2" fillId="4" borderId="1" xfId="0" applyFont="1" applyFill="1" applyBorder="1" applyAlignment="1">
      <alignment horizontal="right"/>
    </xf>
    <xf numFmtId="0" fontId="7" fillId="4" borderId="1" xfId="0" applyFont="1" applyFill="1" applyBorder="1" applyAlignment="1">
      <alignment horizontal="right"/>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533402</xdr:colOff>
      <xdr:row>1</xdr:row>
      <xdr:rowOff>85724</xdr:rowOff>
    </xdr:from>
    <xdr:ext cx="6143623" cy="220027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33402" y="247649"/>
          <a:ext cx="6143623" cy="220027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a:t>Random sampling error</a:t>
          </a:r>
          <a:r>
            <a:rPr lang="en-GB" sz="1100"/>
            <a:t> is the difference between the sample result and the result of an accurate census.  It occurs because of chance variations in the selection of sampling units.  The sampling units, even if properly selected according to sampling theory, may not perfectly represent the population because of chance variation.  Random sampling error is a function of sample size, and as sample size increases, random sampling error decreases.</a:t>
          </a:r>
        </a:p>
        <a:p>
          <a:endParaRPr lang="en-GB" sz="1100"/>
        </a:p>
        <a:p>
          <a:r>
            <a:rPr lang="en-GB" sz="1100" b="1"/>
            <a:t>Systematic (nonsampling) errors</a:t>
          </a:r>
          <a:r>
            <a:rPr lang="en-GB" sz="1100"/>
            <a:t> result from nonsampling factors, primarily the nature of a study's design and the correctness of execution.  These errors are systematic in some way and not due to chance fluctuations.  Errors due to sample selection problems are nonsampling errors and should not be classified as random sampling errors.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9525</xdr:colOff>
      <xdr:row>11</xdr:row>
      <xdr:rowOff>19050</xdr:rowOff>
    </xdr:from>
    <xdr:to>
      <xdr:col>3</xdr:col>
      <xdr:colOff>2152650</xdr:colOff>
      <xdr:row>14</xdr:row>
      <xdr:rowOff>9525</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619125" y="1800225"/>
          <a:ext cx="5448300" cy="476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Central</a:t>
          </a:r>
          <a:r>
            <a:rPr lang="en-GB" sz="1100" baseline="0"/>
            <a:t> Limit Theorem applies if the random sample is large (n </a:t>
          </a:r>
          <a:r>
            <a:rPr lang="en-GB" sz="1100" baseline="0">
              <a:sym typeface="Symbol" panose="05050102010706020507" pitchFamily="18" charset="2"/>
            </a:rPr>
            <a:t> 30) if the population distribution shape is unknown.</a:t>
          </a:r>
          <a:endParaRPr lang="en-GB" sz="1100"/>
        </a:p>
      </xdr:txBody>
    </xdr:sp>
    <xdr:clientData/>
  </xdr:twoCellAnchor>
  <xdr:twoCellAnchor>
    <xdr:from>
      <xdr:col>1</xdr:col>
      <xdr:colOff>9525</xdr:colOff>
      <xdr:row>18</xdr:row>
      <xdr:rowOff>142874</xdr:rowOff>
    </xdr:from>
    <xdr:to>
      <xdr:col>3</xdr:col>
      <xdr:colOff>2162175</xdr:colOff>
      <xdr:row>23</xdr:row>
      <xdr:rowOff>104774</xdr:rowOff>
    </xdr:to>
    <xdr:sp macro="" textlink="">
      <xdr:nvSpPr>
        <xdr:cNvPr id="3" name="TextBox 2">
          <a:extLst>
            <a:ext uri="{FF2B5EF4-FFF2-40B4-BE49-F238E27FC236}">
              <a16:creationId xmlns:a16="http://schemas.microsoft.com/office/drawing/2014/main" id="{00000000-0008-0000-2500-000003000000}"/>
            </a:ext>
          </a:extLst>
        </xdr:cNvPr>
        <xdr:cNvSpPr txBox="1"/>
      </xdr:nvSpPr>
      <xdr:spPr>
        <a:xfrm>
          <a:off x="619125" y="3057524"/>
          <a:ext cx="5457825" cy="7715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CLT tells us that if sample size large then a random sample will have a sampling distribution that is normally distributed, where sample means ~ N(sample mean = population mean , sampling</a:t>
          </a:r>
          <a:r>
            <a:rPr lang="en-GB" sz="1100" baseline="0"/>
            <a:t> standard deviation </a:t>
          </a:r>
          <a:r>
            <a:rPr lang="en-GB" sz="1100" baseline="0">
              <a:sym typeface="Symbol" panose="05050102010706020507" pitchFamily="18" charset="2"/>
            </a:rPr>
            <a:t>/sqrt(n).</a:t>
          </a:r>
          <a:endParaRPr lang="en-GB"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11</xdr:row>
      <xdr:rowOff>19050</xdr:rowOff>
    </xdr:from>
    <xdr:to>
      <xdr:col>3</xdr:col>
      <xdr:colOff>2152650</xdr:colOff>
      <xdr:row>14</xdr:row>
      <xdr:rowOff>9525</xdr:rowOff>
    </xdr:to>
    <xdr:sp macro="" textlink="">
      <xdr:nvSpPr>
        <xdr:cNvPr id="2" name="TextBox 1">
          <a:extLst>
            <a:ext uri="{FF2B5EF4-FFF2-40B4-BE49-F238E27FC236}">
              <a16:creationId xmlns:a16="http://schemas.microsoft.com/office/drawing/2014/main" id="{00000000-0008-0000-2600-000002000000}"/>
            </a:ext>
          </a:extLst>
        </xdr:cNvPr>
        <xdr:cNvSpPr txBox="1"/>
      </xdr:nvSpPr>
      <xdr:spPr>
        <a:xfrm>
          <a:off x="619125" y="1800225"/>
          <a:ext cx="5448300" cy="476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Given</a:t>
          </a:r>
          <a:r>
            <a:rPr lang="en-GB" sz="1100" baseline="0"/>
            <a:t> the random sample size is large (n = 45 </a:t>
          </a:r>
          <a:r>
            <a:rPr lang="en-GB" sz="1100" baseline="0">
              <a:sym typeface="Symbol" panose="05050102010706020507" pitchFamily="18" charset="2"/>
            </a:rPr>
            <a:t></a:t>
          </a:r>
          <a:r>
            <a:rPr lang="en-GB" sz="1100" baseline="0"/>
            <a:t> 30) then the sample distrubtion shape of the sample means will be normally distributed</a:t>
          </a:r>
          <a:r>
            <a:rPr lang="en-GB" sz="1100" baseline="0">
              <a:sym typeface="Symbol" panose="05050102010706020507" pitchFamily="18" charset="2"/>
            </a:rPr>
            <a:t>.</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533400</xdr:colOff>
      <xdr:row>1</xdr:row>
      <xdr:rowOff>114299</xdr:rowOff>
    </xdr:from>
    <xdr:ext cx="6781800" cy="2143126"/>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33400" y="276224"/>
          <a:ext cx="6781800" cy="214312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There are several reasons for taking a sample rather than a complete census:</a:t>
          </a:r>
        </a:p>
        <a:p>
          <a:endParaRPr lang="en-GB" sz="1100"/>
        </a:p>
        <a:p>
          <a:r>
            <a:rPr lang="en-GB" sz="1100" b="1"/>
            <a:t>Pragmatic reasons</a:t>
          </a:r>
        </a:p>
        <a:p>
          <a:r>
            <a:rPr lang="en-GB" sz="1100"/>
            <a:t>Applied marketing research projects usually have budget and time constraints.  In most situations, sampling cuts costs, reduces labor requirements, and gathers vital information quickly.  </a:t>
          </a:r>
        </a:p>
        <a:p>
          <a:endParaRPr lang="en-GB" sz="1100"/>
        </a:p>
        <a:p>
          <a:r>
            <a:rPr lang="en-GB" sz="1100" b="1"/>
            <a:t>Properly</a:t>
          </a:r>
          <a:r>
            <a:rPr lang="en-GB" sz="1100" b="1" baseline="0"/>
            <a:t> selected samples give reasonably accurate results</a:t>
          </a:r>
          <a:endParaRPr lang="en-GB" sz="1100" b="1"/>
        </a:p>
        <a:p>
          <a:r>
            <a:rPr lang="en-GB" sz="1100"/>
            <a:t>Larger samples allow conclusions to be drawn with more confidence that they truly represent the population.  Sometimes, a sample may even be more accurate than a census due to fewer interviewer mistakes, tabulation errors, and other nonsampling errors.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0</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609600" y="32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0</xdr:col>
      <xdr:colOff>581025</xdr:colOff>
      <xdr:row>1</xdr:row>
      <xdr:rowOff>152399</xdr:rowOff>
    </xdr:from>
    <xdr:ext cx="6800849" cy="2771775"/>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81025" y="314324"/>
          <a:ext cx="6800849" cy="2771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Nonprobability sampling</a:t>
          </a:r>
          <a:r>
            <a:rPr lang="en-US" sz="1100">
              <a:solidFill>
                <a:schemeClr val="tx1"/>
              </a:solidFill>
              <a:effectLst/>
              <a:latin typeface="+mn-lt"/>
              <a:ea typeface="+mn-ea"/>
              <a:cs typeface="+mn-cs"/>
            </a:rPr>
            <a:t> is a sampling technique in which units of the sample are selected on the basis of personal judgments or convenience, and there are four types discussed in the chapter:</a:t>
          </a:r>
        </a:p>
        <a:p>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Convenience sampling</a:t>
          </a:r>
          <a:r>
            <a:rPr lang="en-US" sz="1100">
              <a:solidFill>
                <a:schemeClr val="tx1"/>
              </a:solidFill>
              <a:effectLst/>
              <a:latin typeface="+mn-lt"/>
              <a:ea typeface="+mn-ea"/>
              <a:cs typeface="+mn-cs"/>
            </a:rPr>
            <a:t> - obtaining people or units that are conveniently available.</a:t>
          </a:r>
        </a:p>
        <a:p>
          <a:pPr marL="228600" indent="-228600">
            <a:buFont typeface="+mj-lt"/>
            <a:buAutoNum type="arabicPeriod"/>
          </a:pP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Judgment sampling</a:t>
          </a:r>
          <a:r>
            <a:rPr lang="en-US" sz="1100">
              <a:solidFill>
                <a:schemeClr val="tx1"/>
              </a:solidFill>
              <a:effectLst/>
              <a:latin typeface="+mn-lt"/>
              <a:ea typeface="+mn-ea"/>
              <a:cs typeface="+mn-cs"/>
            </a:rPr>
            <a:t> - also called purposive sampling; an experienced individual selects the sample based on his or her judgment about some appropriate characteristics required of the sample member.</a:t>
          </a:r>
        </a:p>
        <a:p>
          <a:pPr marL="228600" indent="-228600">
            <a:buFont typeface="+mj-lt"/>
            <a:buAutoNum type="arabicPeriod"/>
          </a:pP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Quota sampling</a:t>
          </a:r>
          <a:r>
            <a:rPr lang="en-US" sz="1100">
              <a:solidFill>
                <a:schemeClr val="tx1"/>
              </a:solidFill>
              <a:effectLst/>
              <a:latin typeface="+mn-lt"/>
              <a:ea typeface="+mn-ea"/>
              <a:cs typeface="+mn-cs"/>
            </a:rPr>
            <a:t> - ensures that the various subgroups in a population are represented on pertinent sample characteristics to the exact extent that the investigators desire.</a:t>
          </a:r>
        </a:p>
        <a:p>
          <a:pPr marL="228600" indent="-228600">
            <a:buFont typeface="+mj-lt"/>
            <a:buAutoNum type="arabicPeriod"/>
          </a:pP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Snowball sampling</a:t>
          </a:r>
          <a:r>
            <a:rPr lang="en-US" sz="1100">
              <a:solidFill>
                <a:schemeClr val="tx1"/>
              </a:solidFill>
              <a:effectLst/>
              <a:latin typeface="+mn-lt"/>
              <a:ea typeface="+mn-ea"/>
              <a:cs typeface="+mn-cs"/>
            </a:rPr>
            <a:t> - involves using probability methods for an initial selection of respondents and then obtaining additional respondents through information provided by the initial respondents.</a:t>
          </a:r>
          <a:endParaRPr lang="en-GB" sz="1100">
            <a:solidFill>
              <a:schemeClr val="tx1"/>
            </a:solidFill>
            <a:effectLst/>
            <a:latin typeface="+mn-lt"/>
            <a:ea typeface="+mn-ea"/>
            <a:cs typeface="+mn-cs"/>
          </a:endParaRPr>
        </a:p>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xdr:row>
      <xdr:rowOff>28575</xdr:rowOff>
    </xdr:from>
    <xdr:ext cx="6715125" cy="260985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09600" y="352425"/>
          <a:ext cx="6715125" cy="260985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Probability sampling techniques are:</a:t>
          </a:r>
        </a:p>
        <a:p>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Simple random sampling</a:t>
          </a:r>
          <a:r>
            <a:rPr lang="en-US" sz="1100">
              <a:solidFill>
                <a:schemeClr val="tx1"/>
              </a:solidFill>
              <a:effectLst/>
              <a:latin typeface="+mn-lt"/>
              <a:ea typeface="+mn-ea"/>
              <a:cs typeface="+mn-cs"/>
            </a:rPr>
            <a:t> - assures each element in the population of an equal chance of being included in the sample.</a:t>
          </a: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Systematic sampling</a:t>
          </a:r>
          <a:r>
            <a:rPr lang="en-US" sz="1100">
              <a:solidFill>
                <a:schemeClr val="tx1"/>
              </a:solidFill>
              <a:effectLst/>
              <a:latin typeface="+mn-lt"/>
              <a:ea typeface="+mn-ea"/>
              <a:cs typeface="+mn-cs"/>
            </a:rPr>
            <a:t> - a starting point is selected by a random process and then every </a:t>
          </a:r>
          <a:r>
            <a:rPr lang="en-US" sz="1100" i="1">
              <a:solidFill>
                <a:schemeClr val="tx1"/>
              </a:solidFill>
              <a:effectLst/>
              <a:latin typeface="+mn-lt"/>
              <a:ea typeface="+mn-ea"/>
              <a:cs typeface="+mn-cs"/>
            </a:rPr>
            <a:t>n</a:t>
          </a:r>
          <a:r>
            <a:rPr lang="en-US" sz="1100">
              <a:solidFill>
                <a:schemeClr val="tx1"/>
              </a:solidFill>
              <a:effectLst/>
              <a:latin typeface="+mn-lt"/>
              <a:ea typeface="+mn-ea"/>
              <a:cs typeface="+mn-cs"/>
            </a:rPr>
            <a:t>th number on the list is selected.</a:t>
          </a: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Stratified sampling</a:t>
          </a:r>
          <a:r>
            <a:rPr lang="en-US" sz="1100">
              <a:solidFill>
                <a:schemeClr val="tx1"/>
              </a:solidFill>
              <a:effectLst/>
              <a:latin typeface="+mn-lt"/>
              <a:ea typeface="+mn-ea"/>
              <a:cs typeface="+mn-cs"/>
            </a:rPr>
            <a:t> - simple random subsamples that are more or less equal on some characteristic are drawn from within each stratum of the population.</a:t>
          </a: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Cluster sampling </a:t>
          </a:r>
          <a:r>
            <a:rPr lang="en-US" sz="1100">
              <a:solidFill>
                <a:schemeClr val="tx1"/>
              </a:solidFill>
              <a:effectLst/>
              <a:latin typeface="+mn-lt"/>
              <a:ea typeface="+mn-ea"/>
              <a:cs typeface="+mn-cs"/>
            </a:rPr>
            <a:t>- the primary sampling unit is not the individual element in the population but a large cluster of elements and clusters are selected randomly.</a:t>
          </a:r>
          <a:endParaRPr lang="en-GB" sz="1100">
            <a:solidFill>
              <a:schemeClr val="tx1"/>
            </a:solidFill>
            <a:effectLst/>
            <a:latin typeface="+mn-lt"/>
            <a:ea typeface="+mn-ea"/>
            <a:cs typeface="+mn-cs"/>
          </a:endParaRPr>
        </a:p>
        <a:p>
          <a:pPr marL="228600" indent="-228600">
            <a:buFont typeface="+mj-lt"/>
            <a:buAutoNum type="arabicPeriod"/>
          </a:pPr>
          <a:r>
            <a:rPr lang="en-US" sz="1100" b="1">
              <a:solidFill>
                <a:schemeClr val="tx1"/>
              </a:solidFill>
              <a:effectLst/>
              <a:latin typeface="+mn-lt"/>
              <a:ea typeface="+mn-ea"/>
              <a:cs typeface="+mn-cs"/>
            </a:rPr>
            <a:t>Multistage area sampling</a:t>
          </a:r>
          <a:r>
            <a:rPr lang="en-US" sz="1100">
              <a:solidFill>
                <a:schemeClr val="tx1"/>
              </a:solidFill>
              <a:effectLst/>
              <a:latin typeface="+mn-lt"/>
              <a:ea typeface="+mn-ea"/>
              <a:cs typeface="+mn-cs"/>
            </a:rPr>
            <a:t> - involves using a combination of two or more probability sampling techniques.</a:t>
          </a:r>
          <a:endParaRPr lang="en-GB" sz="11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542925</xdr:colOff>
      <xdr:row>1</xdr:row>
      <xdr:rowOff>152400</xdr:rowOff>
    </xdr:from>
    <xdr:ext cx="6791325" cy="25035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42925" y="314325"/>
          <a:ext cx="6791325" cy="250350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Before taking a sample, researchers must make several decisions.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While these decisions are presented as a series of sequential stages, the order of the decisions does not always follow this sequence.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These stages are:</a:t>
          </a:r>
        </a:p>
        <a:p>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Define the target population</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Select a sampling frame</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Determine if a probability or nonprobability sampling method will be chosen</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Plan procedure for selecting sampling units</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Determine sample size</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Select actual sampling units</a:t>
          </a:r>
          <a:endParaRPr lang="en-GB" sz="1100">
            <a:solidFill>
              <a:schemeClr val="tx1"/>
            </a:solidFill>
            <a:effectLst/>
            <a:latin typeface="+mn-lt"/>
            <a:ea typeface="+mn-ea"/>
            <a:cs typeface="+mn-cs"/>
          </a:endParaRPr>
        </a:p>
        <a:p>
          <a:pPr marL="228600" indent="-228600">
            <a:buFont typeface="+mj-lt"/>
            <a:buAutoNum type="arabicPeriod"/>
          </a:pPr>
          <a:r>
            <a:rPr lang="en-US" sz="1100">
              <a:solidFill>
                <a:schemeClr val="tx1"/>
              </a:solidFill>
              <a:effectLst/>
              <a:latin typeface="+mn-lt"/>
              <a:ea typeface="+mn-ea"/>
              <a:cs typeface="+mn-cs"/>
            </a:rPr>
            <a:t>Conduct fieldwork</a:t>
          </a:r>
          <a:endParaRPr lang="en-GB" sz="1100">
            <a:solidFill>
              <a:schemeClr val="tx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533400</xdr:colOff>
      <xdr:row>17</xdr:row>
      <xdr:rowOff>128587</xdr:rowOff>
    </xdr:from>
    <xdr:ext cx="65" cy="172227"/>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8458200" y="29003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twoCellAnchor editAs="oneCell">
    <xdr:from>
      <xdr:col>4</xdr:col>
      <xdr:colOff>0</xdr:colOff>
      <xdr:row>10</xdr:row>
      <xdr:rowOff>0</xdr:rowOff>
    </xdr:from>
    <xdr:to>
      <xdr:col>8</xdr:col>
      <xdr:colOff>590550</xdr:colOff>
      <xdr:row>25</xdr:row>
      <xdr:rowOff>92996</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2952750" y="1638300"/>
          <a:ext cx="3048000" cy="2744756"/>
        </a:xfrm>
        <a:prstGeom prst="rect">
          <a:avLst/>
        </a:prstGeom>
      </xdr:spPr>
    </xdr:pic>
    <xdr:clientData/>
  </xdr:twoCellAnchor>
  <xdr:twoCellAnchor>
    <xdr:from>
      <xdr:col>10</xdr:col>
      <xdr:colOff>9526</xdr:colOff>
      <xdr:row>27</xdr:row>
      <xdr:rowOff>28575</xdr:rowOff>
    </xdr:from>
    <xdr:to>
      <xdr:col>12</xdr:col>
      <xdr:colOff>1933575</xdr:colOff>
      <xdr:row>33</xdr:row>
      <xdr:rowOff>28575</xdr:rowOff>
    </xdr:to>
    <xdr:sp macro="" textlink="">
      <xdr:nvSpPr>
        <xdr:cNvPr id="5" name="TextBox 4">
          <a:extLst>
            <a:ext uri="{FF2B5EF4-FFF2-40B4-BE49-F238E27FC236}">
              <a16:creationId xmlns:a16="http://schemas.microsoft.com/office/drawing/2014/main" id="{00000000-0008-0000-1A00-000005000000}"/>
            </a:ext>
          </a:extLst>
        </xdr:cNvPr>
        <xdr:cNvSpPr txBox="1"/>
      </xdr:nvSpPr>
      <xdr:spPr>
        <a:xfrm>
          <a:off x="6619876" y="4419600"/>
          <a:ext cx="6229349" cy="10001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If we increase the sample size then the difference between the two values should reduce - remember you have one sample here and we still have sampling error within the calculation, so it is possible that we could have a larger value of sample size giving a larger difference than the smaller 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1</xdr:row>
      <xdr:rowOff>142875</xdr:rowOff>
    </xdr:from>
    <xdr:to>
      <xdr:col>18</xdr:col>
      <xdr:colOff>152400</xdr:colOff>
      <xdr:row>6</xdr:row>
      <xdr:rowOff>9525</xdr:rowOff>
    </xdr:to>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600075" y="304800"/>
          <a:ext cx="10525125" cy="6762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Central Limit Theorem states that no matter what the underlying population distribution is, if you randomly sample from this population, then if the samples are large enough then the sampling distribution of sample means is normally distributed with population mean = sample mean, and the standard error of the sampling means = population standard deviation/sqrt(sample size) OR = sample standard deviation/sqrt (sample size).</a:t>
          </a:r>
        </a:p>
      </xdr:txBody>
    </xdr:sp>
    <xdr:clientData/>
  </xdr:twoCellAnchor>
  <xdr:twoCellAnchor>
    <xdr:from>
      <xdr:col>0</xdr:col>
      <xdr:colOff>590550</xdr:colOff>
      <xdr:row>7</xdr:row>
      <xdr:rowOff>142875</xdr:rowOff>
    </xdr:from>
    <xdr:to>
      <xdr:col>7</xdr:col>
      <xdr:colOff>95250</xdr:colOff>
      <xdr:row>14</xdr:row>
      <xdr:rowOff>19050</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590550" y="1276350"/>
          <a:ext cx="3771900" cy="100965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For Central Limit Theorem</a:t>
          </a:r>
        </a:p>
        <a:p>
          <a:endParaRPr lang="en-GB" sz="1100"/>
        </a:p>
        <a:p>
          <a:r>
            <a:rPr lang="en-GB" sz="1100"/>
            <a:t>Sample size ≥ 30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1</xdr:row>
      <xdr:rowOff>152400</xdr:rowOff>
    </xdr:from>
    <xdr:to>
      <xdr:col>8</xdr:col>
      <xdr:colOff>257175</xdr:colOff>
      <xdr:row>7</xdr:row>
      <xdr:rowOff>9525</xdr:rowOff>
    </xdr:to>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628650" y="314325"/>
          <a:ext cx="4505325" cy="8286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 </a:t>
          </a:r>
        </a:p>
        <a:p>
          <a:r>
            <a:rPr lang="en-GB" sz="1100"/>
            <a:t>If sample size increases then the standard</a:t>
          </a:r>
          <a:r>
            <a:rPr lang="en-GB" sz="1100" baseline="0"/>
            <a:t> deviation pf the sample means reduces in size.</a:t>
          </a:r>
        </a:p>
      </xdr:txBody>
    </xdr:sp>
    <xdr:clientData/>
  </xdr:twoCellAnchor>
  <xdr:twoCellAnchor>
    <xdr:from>
      <xdr:col>0</xdr:col>
      <xdr:colOff>590550</xdr:colOff>
      <xdr:row>9</xdr:row>
      <xdr:rowOff>0</xdr:rowOff>
    </xdr:from>
    <xdr:to>
      <xdr:col>11</xdr:col>
      <xdr:colOff>19050</xdr:colOff>
      <xdr:row>13</xdr:row>
      <xdr:rowOff>152400</xdr:rowOff>
    </xdr:to>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590550" y="1457325"/>
          <a:ext cx="6134100" cy="8001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t>
          </a:r>
        </a:p>
        <a:p>
          <a:r>
            <a:rPr lang="en-GB" sz="1100"/>
            <a:t>As n increases then the sampling distrivution for the means will become narrower.</a:t>
          </a:r>
        </a:p>
        <a:p>
          <a:r>
            <a:rPr lang="en-GB" sz="1100"/>
            <a:t>This</a:t>
          </a:r>
          <a:r>
            <a:rPr lang="en-GB" sz="1100" baseline="0"/>
            <a:t> is because the standard deviation of the sample means error reduces in size as n increases.</a:t>
          </a:r>
          <a:endParaRPr lang="en-GB" sz="1100"/>
        </a:p>
      </xdr:txBody>
    </xdr:sp>
    <xdr:clientData/>
  </xdr:twoCellAnchor>
  <xdr:oneCellAnchor>
    <xdr:from>
      <xdr:col>0</xdr:col>
      <xdr:colOff>609599</xdr:colOff>
      <xdr:row>15</xdr:row>
      <xdr:rowOff>142875</xdr:rowOff>
    </xdr:from>
    <xdr:ext cx="4524375" cy="609013"/>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609599" y="2571750"/>
          <a:ext cx="4524375" cy="609013"/>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(c)</a:t>
          </a:r>
        </a:p>
        <a:p>
          <a:r>
            <a:rPr lang="en-GB" sz="1100"/>
            <a:t>Sample size is normally considered large for values ≥ 30</a:t>
          </a:r>
        </a:p>
        <a:p>
          <a:endParaRPr lang="en-GB"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19049</xdr:colOff>
      <xdr:row>13</xdr:row>
      <xdr:rowOff>0</xdr:rowOff>
    </xdr:from>
    <xdr:to>
      <xdr:col>3</xdr:col>
      <xdr:colOff>1676400</xdr:colOff>
      <xdr:row>17</xdr:row>
      <xdr:rowOff>19050</xdr:rowOff>
    </xdr:to>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628649" y="2105025"/>
          <a:ext cx="5362576" cy="666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Given the random</a:t>
          </a:r>
          <a:r>
            <a:rPr lang="en-GB" sz="1100" baseline="0"/>
            <a:t> sample from the population is large (n &gt; 30), we can assume that the Central Limit Thoerem applies. Sample means ~ N(sample mean = </a:t>
          </a:r>
        </a:p>
        <a:p>
          <a:r>
            <a:rPr lang="en-GB" sz="1100" baseline="0"/>
            <a:t>population mean </a:t>
          </a:r>
          <a:r>
            <a:rPr lang="en-GB" sz="1100" baseline="0">
              <a:sym typeface="Symbol" panose="05050102010706020507" pitchFamily="18" charset="2"/>
            </a:rPr>
            <a:t></a:t>
          </a:r>
          <a:r>
            <a:rPr lang="en-GB" sz="1100" baseline="0"/>
            <a:t>, standard deviation of the sample means </a:t>
          </a:r>
          <a:r>
            <a:rPr lang="en-GB" sz="1100" baseline="0">
              <a:sym typeface="Symbol" panose="05050102010706020507" pitchFamily="18" charset="2"/>
            </a:rPr>
            <a:t>/sqrt(n)</a:t>
          </a:r>
          <a:endParaRPr lang="en-GB" sz="1100"/>
        </a:p>
      </xdr:txBody>
    </xdr:sp>
    <xdr:clientData/>
  </xdr:twoCellAnchor>
  <xdr:twoCellAnchor>
    <xdr:from>
      <xdr:col>1</xdr:col>
      <xdr:colOff>9526</xdr:colOff>
      <xdr:row>20</xdr:row>
      <xdr:rowOff>28575</xdr:rowOff>
    </xdr:from>
    <xdr:to>
      <xdr:col>3</xdr:col>
      <xdr:colOff>1676401</xdr:colOff>
      <xdr:row>27</xdr:row>
      <xdr:rowOff>114300</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619126" y="3267075"/>
          <a:ext cx="5372100" cy="12192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Sampling distribution of the sample means is normally distributed even if the population distribution shape is unknown. </a:t>
          </a:r>
        </a:p>
        <a:p>
          <a:endParaRPr lang="en-GB" sz="1100"/>
        </a:p>
        <a:p>
          <a:r>
            <a:rPr lang="en-GB" sz="1100"/>
            <a:t>All that matters is that we randomly select a sample from the population and the sample size is large (n </a:t>
          </a:r>
          <a:r>
            <a:rPr lang="en-GB" sz="1100">
              <a:sym typeface="Symbol" panose="05050102010706020507" pitchFamily="18" charset="2"/>
            </a:rPr>
            <a:t></a:t>
          </a:r>
          <a:r>
            <a:rPr lang="en-GB" sz="1100"/>
            <a:t>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
  <sheetViews>
    <sheetView showGridLines="0" tabSelected="1" workbookViewId="0">
      <selection activeCell="A2" sqref="A2"/>
    </sheetView>
  </sheetViews>
  <sheetFormatPr defaultColWidth="8.85546875" defaultRowHeight="15"/>
  <cols>
    <col min="1" max="16384" width="8.85546875" style="1"/>
  </cols>
  <sheetData>
    <row r="1" spans="1:1">
      <c r="A1" s="1" t="s">
        <v>192</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
  <sheetViews>
    <sheetView workbookViewId="0">
      <selection activeCell="L27" sqref="L27"/>
    </sheetView>
  </sheetViews>
  <sheetFormatPr defaultColWidth="8.85546875" defaultRowHeight="15"/>
  <cols>
    <col min="1" max="16384" width="8.85546875" style="1"/>
  </cols>
  <sheetData>
    <row r="1" spans="1:1">
      <c r="A1" s="1" t="s">
        <v>89</v>
      </c>
    </row>
  </sheetData>
  <printOptions headings="1" gridLines="1"/>
  <pageMargins left="0.70866141732283472" right="0.70866141732283472" top="0.74803149606299213" bottom="0.74803149606299213" header="0.31496062992125984" footer="0.31496062992125984"/>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
  <sheetViews>
    <sheetView workbookViewId="0">
      <selection activeCell="A2" sqref="A2"/>
    </sheetView>
  </sheetViews>
  <sheetFormatPr defaultColWidth="8.85546875" defaultRowHeight="15"/>
  <cols>
    <col min="1" max="16384" width="8.85546875" style="1"/>
  </cols>
  <sheetData>
    <row r="1" spans="1:1">
      <c r="A1" s="1" t="s">
        <v>90</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D28"/>
  <sheetViews>
    <sheetView workbookViewId="0">
      <selection activeCell="G35" sqref="G35"/>
    </sheetView>
  </sheetViews>
  <sheetFormatPr defaultColWidth="8.85546875" defaultRowHeight="15"/>
  <cols>
    <col min="1" max="1" width="8.85546875" style="1"/>
    <col min="2" max="2" width="47.7109375" style="1" customWidth="1"/>
    <col min="3" max="3" width="19.42578125" style="1" customWidth="1"/>
    <col min="4" max="4" width="35.28515625" style="1" customWidth="1"/>
    <col min="5" max="16384" width="8.85546875" style="1"/>
  </cols>
  <sheetData>
    <row r="1" spans="1:4">
      <c r="A1" s="1" t="s">
        <v>91</v>
      </c>
    </row>
    <row r="4" spans="1:4">
      <c r="B4" s="2" t="s">
        <v>11</v>
      </c>
      <c r="C4" s="1">
        <v>100</v>
      </c>
    </row>
    <row r="5" spans="1:4">
      <c r="B5" s="2" t="s">
        <v>100</v>
      </c>
      <c r="C5" s="1">
        <v>67</v>
      </c>
    </row>
    <row r="6" spans="1:4">
      <c r="B6" s="2" t="s">
        <v>102</v>
      </c>
      <c r="C6" s="1">
        <f>SQRT(C5)</f>
        <v>8.1853527718724504</v>
      </c>
      <c r="D6" s="3" t="s">
        <v>103</v>
      </c>
    </row>
    <row r="8" spans="1:4">
      <c r="B8" s="2" t="s">
        <v>101</v>
      </c>
      <c r="C8" s="1">
        <v>34</v>
      </c>
    </row>
    <row r="10" spans="1:4">
      <c r="B10" s="4" t="s">
        <v>104</v>
      </c>
    </row>
    <row r="12" spans="1:4">
      <c r="B12" s="2" t="s">
        <v>4</v>
      </c>
      <c r="C12" s="1">
        <f>C4</f>
        <v>100</v>
      </c>
      <c r="D12" s="3" t="s">
        <v>113</v>
      </c>
    </row>
    <row r="13" spans="1:4">
      <c r="B13" s="2" t="s">
        <v>105</v>
      </c>
      <c r="C13" s="1">
        <f>C5/C8</f>
        <v>1.9705882352941178</v>
      </c>
      <c r="D13" s="3" t="s">
        <v>106</v>
      </c>
    </row>
    <row r="15" spans="1:4">
      <c r="B15" s="1" t="s">
        <v>107</v>
      </c>
    </row>
    <row r="17" spans="2:4">
      <c r="B17" s="2" t="s">
        <v>2</v>
      </c>
      <c r="C17" s="1">
        <v>103</v>
      </c>
    </row>
    <row r="18" spans="2:4">
      <c r="B18" s="2" t="s">
        <v>1</v>
      </c>
      <c r="C18" s="1">
        <f>(C17-C4)/SQRT(C13)</f>
        <v>2.1370924591847862</v>
      </c>
      <c r="D18" s="3" t="s">
        <v>109</v>
      </c>
    </row>
    <row r="20" spans="2:4">
      <c r="B20" s="2" t="s">
        <v>110</v>
      </c>
      <c r="C20" s="1">
        <f>_xlfn.NORM.S.DIST(C18,TRUE)</f>
        <v>0.98370476391368722</v>
      </c>
      <c r="D20" s="3" t="s">
        <v>111</v>
      </c>
    </row>
    <row r="21" spans="2:4">
      <c r="B21" s="2" t="s">
        <v>108</v>
      </c>
      <c r="C21" s="1">
        <f>1-C20</f>
        <v>1.6295236086312781E-2</v>
      </c>
      <c r="D21" s="3" t="s">
        <v>112</v>
      </c>
    </row>
    <row r="23" spans="2:4">
      <c r="B23" s="2" t="s">
        <v>122</v>
      </c>
    </row>
    <row r="24" spans="2:4">
      <c r="B24" s="2" t="s">
        <v>156</v>
      </c>
      <c r="C24" s="1">
        <f>C6/SQRT(C8)</f>
        <v>1.4037764192684381</v>
      </c>
      <c r="D24" s="3" t="s">
        <v>123</v>
      </c>
    </row>
    <row r="25" spans="2:4">
      <c r="B25" s="2" t="s">
        <v>108</v>
      </c>
      <c r="C25" s="1">
        <f>1-_xlfn.NORM.DIST(C17,C4,C24,TRUE)</f>
        <v>1.6295236086312781E-2</v>
      </c>
      <c r="D25" s="3" t="s">
        <v>124</v>
      </c>
    </row>
    <row r="28" spans="2:4">
      <c r="B28" s="4" t="s">
        <v>205</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25"/>
  <sheetViews>
    <sheetView workbookViewId="0">
      <selection activeCell="A2" sqref="A2"/>
    </sheetView>
  </sheetViews>
  <sheetFormatPr defaultColWidth="8.85546875" defaultRowHeight="15"/>
  <cols>
    <col min="1" max="1" width="8.85546875" style="1"/>
    <col min="2" max="2" width="60" style="1" customWidth="1"/>
    <col min="3" max="3" width="8.85546875" style="1"/>
    <col min="4" max="4" width="28" style="1" customWidth="1"/>
    <col min="5" max="16384" width="8.85546875" style="1"/>
  </cols>
  <sheetData>
    <row r="1" spans="1:3">
      <c r="A1" s="1" t="s">
        <v>92</v>
      </c>
    </row>
    <row r="3" spans="1:3">
      <c r="B3" s="1" t="s">
        <v>8</v>
      </c>
    </row>
    <row r="5" spans="1:3">
      <c r="B5" s="2" t="s">
        <v>114</v>
      </c>
      <c r="C5" s="1">
        <v>88</v>
      </c>
    </row>
    <row r="6" spans="1:3">
      <c r="B6" s="2" t="s">
        <v>115</v>
      </c>
      <c r="C6" s="1">
        <v>14</v>
      </c>
    </row>
    <row r="8" spans="1:3">
      <c r="B8" s="2" t="s">
        <v>116</v>
      </c>
    </row>
    <row r="10" spans="1:3">
      <c r="B10" s="2" t="s">
        <v>117</v>
      </c>
    </row>
    <row r="13" spans="1:3">
      <c r="B13" s="1" t="s">
        <v>118</v>
      </c>
    </row>
    <row r="15" spans="1:3">
      <c r="B15" s="2" t="s">
        <v>0</v>
      </c>
      <c r="C15" s="1">
        <v>38</v>
      </c>
    </row>
    <row r="17" spans="2:4">
      <c r="B17" s="2" t="s">
        <v>120</v>
      </c>
    </row>
    <row r="19" spans="2:4">
      <c r="B19" s="2" t="s">
        <v>121</v>
      </c>
      <c r="C19" s="1">
        <v>96</v>
      </c>
    </row>
    <row r="21" spans="2:4">
      <c r="B21" s="2" t="s">
        <v>156</v>
      </c>
      <c r="C21" s="1">
        <f>C6/SQRT(C15)</f>
        <v>2.2710998958306758</v>
      </c>
      <c r="D21" s="3" t="s">
        <v>125</v>
      </c>
    </row>
    <row r="23" spans="2:4">
      <c r="B23" s="2" t="s">
        <v>1</v>
      </c>
      <c r="C23" s="1">
        <f>(C19-C5)/C21</f>
        <v>3.5225222874108431</v>
      </c>
      <c r="D23" s="3" t="s">
        <v>126</v>
      </c>
    </row>
    <row r="25" spans="2:4">
      <c r="B25" s="2" t="s">
        <v>119</v>
      </c>
      <c r="C25" s="1">
        <f>1-_xlfn.NORM.S.DIST(C23,TRUE)</f>
        <v>2.1373054919815448E-4</v>
      </c>
      <c r="D25" s="3" t="s">
        <v>127</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44"/>
  <sheetViews>
    <sheetView workbookViewId="0">
      <selection activeCell="H22" sqref="H22"/>
    </sheetView>
  </sheetViews>
  <sheetFormatPr defaultColWidth="8.85546875" defaultRowHeight="15"/>
  <cols>
    <col min="1" max="1" width="8.85546875" style="1"/>
    <col min="2" max="2" width="55.42578125" style="1" customWidth="1"/>
    <col min="3" max="3" width="16.140625" style="1" customWidth="1"/>
    <col min="4" max="4" width="35.140625" style="1" customWidth="1"/>
    <col min="5" max="16384" width="8.85546875" style="1"/>
  </cols>
  <sheetData>
    <row r="1" spans="1:3">
      <c r="A1" s="1" t="s">
        <v>93</v>
      </c>
    </row>
    <row r="3" spans="1:3">
      <c r="B3" s="1" t="s">
        <v>128</v>
      </c>
    </row>
    <row r="5" spans="1:3">
      <c r="B5" s="2" t="s">
        <v>215</v>
      </c>
      <c r="C5" s="1">
        <v>74</v>
      </c>
    </row>
    <row r="6" spans="1:3">
      <c r="B6" s="2" t="s">
        <v>213</v>
      </c>
      <c r="C6" s="1">
        <v>18</v>
      </c>
    </row>
    <row r="8" spans="1:3">
      <c r="B8" s="1" t="s">
        <v>131</v>
      </c>
    </row>
    <row r="10" spans="1:3">
      <c r="B10" s="2" t="s">
        <v>130</v>
      </c>
      <c r="C10" s="1">
        <v>48</v>
      </c>
    </row>
    <row r="12" spans="1:3">
      <c r="B12" s="1" t="s">
        <v>132</v>
      </c>
    </row>
    <row r="14" spans="1:3">
      <c r="B14" s="1" t="s">
        <v>206</v>
      </c>
    </row>
    <row r="15" spans="1:3">
      <c r="B15" s="1" t="s">
        <v>133</v>
      </c>
    </row>
    <row r="16" spans="1:3">
      <c r="B16" s="1" t="s">
        <v>207</v>
      </c>
    </row>
    <row r="18" spans="2:4">
      <c r="B18" s="2" t="s">
        <v>208</v>
      </c>
      <c r="C18" s="1">
        <f>C6/SQRT(C10)</f>
        <v>2.598076211353316</v>
      </c>
      <c r="D18" s="3" t="s">
        <v>134</v>
      </c>
    </row>
    <row r="20" spans="2:4">
      <c r="B20" s="1" t="s">
        <v>139</v>
      </c>
    </row>
    <row r="22" spans="2:4">
      <c r="B22" s="2" t="s">
        <v>2</v>
      </c>
      <c r="C22" s="1">
        <v>69</v>
      </c>
    </row>
    <row r="23" spans="2:4">
      <c r="B23" s="2" t="s">
        <v>1</v>
      </c>
      <c r="C23" s="1">
        <f>(C22-C5)/C18</f>
        <v>-1.9245008972987525</v>
      </c>
      <c r="D23" s="3" t="s">
        <v>135</v>
      </c>
    </row>
    <row r="24" spans="2:4">
      <c r="B24" s="2" t="s">
        <v>136</v>
      </c>
      <c r="C24" s="1">
        <f>1-_xlfn.NORM.S.DIST(C23,TRUE)</f>
        <v>0.97285408581657273</v>
      </c>
      <c r="D24" s="3" t="s">
        <v>127</v>
      </c>
    </row>
    <row r="26" spans="2:4">
      <c r="B26" s="2" t="s">
        <v>137</v>
      </c>
      <c r="C26" s="1">
        <f>1-_xlfn.NORM.DIST(C22,C5,C18,TRUE)</f>
        <v>0.97285408581657273</v>
      </c>
      <c r="D26" s="3" t="s">
        <v>138</v>
      </c>
    </row>
    <row r="28" spans="2:4">
      <c r="B28" s="4" t="s">
        <v>140</v>
      </c>
    </row>
    <row r="30" spans="2:4">
      <c r="B30" s="2" t="s">
        <v>141</v>
      </c>
      <c r="C30" s="1">
        <f>1-C24</f>
        <v>2.7145914183427267E-2</v>
      </c>
      <c r="D30" s="3" t="s">
        <v>142</v>
      </c>
    </row>
    <row r="32" spans="2:4">
      <c r="B32" s="1" t="s">
        <v>143</v>
      </c>
    </row>
    <row r="34" spans="2:4">
      <c r="B34" s="2" t="s">
        <v>146</v>
      </c>
      <c r="C34" s="1">
        <f>C30</f>
        <v>2.7145914183427267E-2</v>
      </c>
    </row>
    <row r="35" spans="2:4">
      <c r="B35" s="2"/>
    </row>
    <row r="36" spans="2:4">
      <c r="B36" s="2" t="s">
        <v>7</v>
      </c>
      <c r="C36" s="1">
        <v>73</v>
      </c>
    </row>
    <row r="37" spans="2:4">
      <c r="B37" s="2" t="s">
        <v>145</v>
      </c>
      <c r="C37" s="1">
        <f>_xlfn.NORM.DIST(C36,C5,C18,TRUE)</f>
        <v>0.35015568646844508</v>
      </c>
      <c r="D37" s="3" t="s">
        <v>147</v>
      </c>
    </row>
    <row r="39" spans="2:4">
      <c r="B39" s="2" t="s">
        <v>144</v>
      </c>
      <c r="C39" s="1">
        <f>C37-C34</f>
        <v>0.32300977228501782</v>
      </c>
      <c r="D39" s="3" t="s">
        <v>148</v>
      </c>
    </row>
    <row r="41" spans="2:4">
      <c r="B41" s="4" t="s">
        <v>149</v>
      </c>
    </row>
    <row r="43" spans="2:4">
      <c r="B43" s="2" t="s">
        <v>7</v>
      </c>
      <c r="C43" s="1">
        <v>76</v>
      </c>
    </row>
    <row r="44" spans="2:4">
      <c r="B44" s="2" t="s">
        <v>150</v>
      </c>
      <c r="C44" s="1">
        <f>1-_xlfn.NORM.DIST(C43,C5,C18,TRUE)</f>
        <v>0.22070916339102675</v>
      </c>
      <c r="D44" s="3" t="s">
        <v>151</v>
      </c>
    </row>
  </sheetData>
  <printOptions headings="1" gridLines="1"/>
  <pageMargins left="0.70866141732283472" right="0.70866141732283472" top="0.74803149606299213" bottom="0.74803149606299213" header="0.31496062992125984" footer="0.31496062992125984"/>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21"/>
  <sheetViews>
    <sheetView workbookViewId="0">
      <selection activeCell="I25" sqref="I25"/>
    </sheetView>
  </sheetViews>
  <sheetFormatPr defaultColWidth="8.85546875" defaultRowHeight="15"/>
  <cols>
    <col min="1" max="1" width="8.85546875" style="1"/>
    <col min="2" max="2" width="52" style="1" customWidth="1"/>
    <col min="3" max="3" width="8.85546875" style="1"/>
    <col min="4" max="4" width="43.28515625" style="1" customWidth="1"/>
    <col min="5" max="16384" width="8.85546875" style="1"/>
  </cols>
  <sheetData>
    <row r="1" spans="1:4">
      <c r="A1" s="1" t="s">
        <v>94</v>
      </c>
    </row>
    <row r="3" spans="1:4">
      <c r="B3" s="1" t="s">
        <v>152</v>
      </c>
    </row>
    <row r="5" spans="1:4">
      <c r="B5" s="1" t="s">
        <v>153</v>
      </c>
    </row>
    <row r="7" spans="1:4">
      <c r="B7" s="2" t="s">
        <v>216</v>
      </c>
      <c r="C7" s="12">
        <v>528.9</v>
      </c>
    </row>
    <row r="8" spans="1:4">
      <c r="B8" s="2" t="s">
        <v>214</v>
      </c>
      <c r="C8" s="1">
        <v>90</v>
      </c>
    </row>
    <row r="10" spans="1:4">
      <c r="B10" s="1" t="s">
        <v>154</v>
      </c>
    </row>
    <row r="12" spans="1:4">
      <c r="B12" s="2" t="s">
        <v>7</v>
      </c>
      <c r="C12" s="1">
        <v>534.87</v>
      </c>
    </row>
    <row r="13" spans="1:4">
      <c r="B13" s="2" t="s">
        <v>0</v>
      </c>
      <c r="C13" s="1">
        <v>56</v>
      </c>
    </row>
    <row r="15" spans="1:4">
      <c r="B15" s="2" t="s">
        <v>156</v>
      </c>
      <c r="C15" s="1">
        <f>C8/SQRT(C13)</f>
        <v>12.026755886059098</v>
      </c>
      <c r="D15" s="3" t="s">
        <v>157</v>
      </c>
    </row>
    <row r="17" spans="2:4">
      <c r="B17" s="2" t="s">
        <v>1</v>
      </c>
      <c r="C17" s="1">
        <f>(C12-C7)/C15</f>
        <v>0.49639321331201181</v>
      </c>
      <c r="D17" s="3" t="s">
        <v>160</v>
      </c>
    </row>
    <row r="19" spans="2:4">
      <c r="B19" s="2" t="s">
        <v>155</v>
      </c>
      <c r="C19" s="1">
        <f>1-_xlfn.NORM.DIST(C12,C7,C15,TRUE)</f>
        <v>0.30980850618812894</v>
      </c>
      <c r="D19" s="3" t="s">
        <v>158</v>
      </c>
    </row>
    <row r="21" spans="2:4">
      <c r="B21" s="2" t="s">
        <v>159</v>
      </c>
      <c r="C21" s="1">
        <f>1-_xlfn.NORM.S.DIST(C17,TRUE)</f>
        <v>0.30980850618812894</v>
      </c>
      <c r="D21" s="3" t="s">
        <v>161</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39"/>
  <sheetViews>
    <sheetView workbookViewId="0">
      <selection activeCell="K21" sqref="K21"/>
    </sheetView>
  </sheetViews>
  <sheetFormatPr defaultColWidth="8.85546875" defaultRowHeight="15"/>
  <cols>
    <col min="1" max="1" width="8.85546875" style="1"/>
    <col min="2" max="2" width="32.7109375" style="1" customWidth="1"/>
    <col min="3" max="3" width="22.85546875" style="1" customWidth="1"/>
    <col min="4" max="4" width="25.28515625" style="1" customWidth="1"/>
    <col min="5" max="16384" width="8.85546875" style="1"/>
  </cols>
  <sheetData>
    <row r="1" spans="1:3">
      <c r="A1" s="1" t="s">
        <v>95</v>
      </c>
    </row>
    <row r="3" spans="1:3">
      <c r="B3" s="1" t="s">
        <v>8</v>
      </c>
    </row>
    <row r="5" spans="1:3">
      <c r="B5" s="2" t="s">
        <v>209</v>
      </c>
      <c r="C5" s="1">
        <v>18</v>
      </c>
    </row>
    <row r="6" spans="1:3">
      <c r="B6" s="2" t="s">
        <v>213</v>
      </c>
      <c r="C6" s="1">
        <v>1.8</v>
      </c>
    </row>
    <row r="8" spans="1:3">
      <c r="B8" s="1" t="s">
        <v>129</v>
      </c>
    </row>
    <row r="10" spans="1:3">
      <c r="B10" s="2" t="s">
        <v>0</v>
      </c>
      <c r="C10" s="1">
        <v>57</v>
      </c>
    </row>
    <row r="12" spans="1:3">
      <c r="B12" s="1" t="s">
        <v>162</v>
      </c>
    </row>
    <row r="19" spans="2:4">
      <c r="B19" s="1" t="s">
        <v>163</v>
      </c>
    </row>
    <row r="30" spans="2:4">
      <c r="B30" s="1" t="s">
        <v>164</v>
      </c>
    </row>
    <row r="32" spans="2:4">
      <c r="B32" s="2" t="s">
        <v>2</v>
      </c>
      <c r="C32" s="1">
        <f>C5</f>
        <v>18</v>
      </c>
      <c r="D32" s="3" t="s">
        <v>61</v>
      </c>
    </row>
    <row r="33" spans="2:4">
      <c r="B33" s="2" t="s">
        <v>165</v>
      </c>
      <c r="C33" s="1">
        <f>C6/SQRT(C10)</f>
        <v>0.23841582427170788</v>
      </c>
      <c r="D33" s="3" t="s">
        <v>134</v>
      </c>
    </row>
    <row r="35" spans="2:4">
      <c r="B35" s="1" t="s">
        <v>167</v>
      </c>
    </row>
    <row r="37" spans="2:4">
      <c r="B37" s="2" t="s">
        <v>7</v>
      </c>
      <c r="C37" s="1">
        <v>18.399999999999999</v>
      </c>
    </row>
    <row r="39" spans="2:4">
      <c r="B39" s="2" t="s">
        <v>166</v>
      </c>
      <c r="C39" s="1">
        <f>1-_xlfn.NORM.DIST(C37,C5,C33,TRUE)</f>
        <v>4.6698837264396831E-2</v>
      </c>
    </row>
  </sheetData>
  <printOptions headings="1" gridLines="1"/>
  <pageMargins left="0.70866141732283472" right="0.70866141732283472" top="0.74803149606299213" bottom="0.74803149606299213" header="0.31496062992125984" footer="0.31496062992125984"/>
  <pageSetup paperSize="9" scale="9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47"/>
  <sheetViews>
    <sheetView topLeftCell="A10" workbookViewId="0">
      <selection activeCell="M26" sqref="M26"/>
    </sheetView>
  </sheetViews>
  <sheetFormatPr defaultColWidth="8.85546875" defaultRowHeight="15"/>
  <cols>
    <col min="1" max="1" width="8.85546875" style="1"/>
    <col min="2" max="2" width="37.140625" style="1" customWidth="1"/>
    <col min="3" max="3" width="12.42578125" style="1" bestFit="1" customWidth="1"/>
    <col min="4" max="4" width="32.5703125" style="1" customWidth="1"/>
    <col min="5" max="16384" width="8.85546875" style="1"/>
  </cols>
  <sheetData>
    <row r="1" spans="1:3">
      <c r="A1" s="1" t="s">
        <v>96</v>
      </c>
    </row>
    <row r="3" spans="1:3">
      <c r="B3" s="1" t="s">
        <v>58</v>
      </c>
    </row>
    <row r="5" spans="1:3">
      <c r="B5" s="2" t="s">
        <v>215</v>
      </c>
      <c r="C5" s="1">
        <v>6</v>
      </c>
    </row>
    <row r="6" spans="1:3">
      <c r="B6" s="2" t="s">
        <v>168</v>
      </c>
    </row>
    <row r="7" spans="1:3">
      <c r="B7" s="2" t="s">
        <v>213</v>
      </c>
      <c r="C7" s="1">
        <v>2.2000000000000002</v>
      </c>
    </row>
    <row r="10" spans="1:3">
      <c r="B10" s="4" t="s">
        <v>169</v>
      </c>
    </row>
    <row r="16" spans="1:3">
      <c r="B16" s="1" t="s">
        <v>217</v>
      </c>
    </row>
    <row r="18" spans="2:4">
      <c r="B18" s="1" t="s">
        <v>99</v>
      </c>
    </row>
    <row r="26" spans="2:4">
      <c r="B26" s="1" t="s">
        <v>171</v>
      </c>
    </row>
    <row r="27" spans="2:4">
      <c r="B27" s="2" t="s">
        <v>170</v>
      </c>
      <c r="C27" s="1">
        <f>C5</f>
        <v>6</v>
      </c>
      <c r="D27" s="3" t="s">
        <v>61</v>
      </c>
    </row>
    <row r="29" spans="2:4">
      <c r="B29" s="1" t="s">
        <v>172</v>
      </c>
    </row>
    <row r="31" spans="2:4">
      <c r="B31" s="2" t="s">
        <v>130</v>
      </c>
      <c r="C31" s="1">
        <v>67</v>
      </c>
    </row>
    <row r="32" spans="2:4">
      <c r="B32" s="2" t="s">
        <v>173</v>
      </c>
      <c r="C32" s="1">
        <f>C7/SQRT(C31)</f>
        <v>0.26877277758387152</v>
      </c>
      <c r="D32" s="3" t="s">
        <v>174</v>
      </c>
    </row>
    <row r="34" spans="2:4">
      <c r="B34" s="1" t="s">
        <v>177</v>
      </c>
    </row>
    <row r="36" spans="2:4">
      <c r="B36" s="2" t="s">
        <v>7</v>
      </c>
      <c r="C36" s="1">
        <v>6.6</v>
      </c>
    </row>
    <row r="37" spans="2:4">
      <c r="B37" s="2" t="s">
        <v>175</v>
      </c>
      <c r="C37" s="1">
        <f>1-_xlfn.NORM.DIST(C36,C5,C32,TRUE)</f>
        <v>1.2795294515847155E-2</v>
      </c>
      <c r="D37" s="3" t="s">
        <v>176</v>
      </c>
    </row>
    <row r="39" spans="2:4">
      <c r="B39" s="1" t="s">
        <v>178</v>
      </c>
    </row>
    <row r="41" spans="2:4">
      <c r="B41" s="2" t="s">
        <v>7</v>
      </c>
      <c r="C41" s="1">
        <v>6.2</v>
      </c>
    </row>
    <row r="42" spans="2:4">
      <c r="B42" s="2" t="s">
        <v>179</v>
      </c>
      <c r="C42" s="1">
        <f>_xlfn.NORM.DIST(C41,C5,C32,TRUE)</f>
        <v>0.77159896076192691</v>
      </c>
      <c r="D42" s="3" t="s">
        <v>181</v>
      </c>
    </row>
    <row r="44" spans="2:4">
      <c r="B44" s="2" t="s">
        <v>7</v>
      </c>
      <c r="C44" s="1">
        <v>6.8</v>
      </c>
    </row>
    <row r="45" spans="2:4">
      <c r="B45" s="2" t="s">
        <v>180</v>
      </c>
      <c r="C45" s="1">
        <f>_xlfn.NORM.DIST(C44,C5,C32,TRUE)</f>
        <v>0.99854216615969926</v>
      </c>
      <c r="D45" s="3" t="s">
        <v>182</v>
      </c>
    </row>
    <row r="47" spans="2:4">
      <c r="B47" s="2" t="s">
        <v>183</v>
      </c>
      <c r="C47" s="1">
        <f>C45-C42</f>
        <v>0.22694320539777235</v>
      </c>
      <c r="D47" s="3" t="s">
        <v>184</v>
      </c>
    </row>
  </sheetData>
  <printOptions headings="1" gridLines="1"/>
  <pageMargins left="0.70866141732283472" right="0.70866141732283472" top="0.74803149606299213" bottom="0.74803149606299213" header="0.31496062992125984" footer="0.31496062992125984"/>
  <pageSetup paperSize="9" scale="8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D40"/>
  <sheetViews>
    <sheetView workbookViewId="0">
      <selection activeCell="J26" sqref="J26"/>
    </sheetView>
  </sheetViews>
  <sheetFormatPr defaultColWidth="8.85546875" defaultRowHeight="15"/>
  <cols>
    <col min="1" max="1" width="8.85546875" style="1"/>
    <col min="2" max="2" width="37.140625" style="1" customWidth="1"/>
    <col min="3" max="3" width="12.42578125" style="1" bestFit="1" customWidth="1"/>
    <col min="4" max="4" width="32.5703125" style="1" customWidth="1"/>
    <col min="5" max="16384" width="8.85546875" style="1"/>
  </cols>
  <sheetData>
    <row r="1" spans="1:3">
      <c r="A1" s="1" t="s">
        <v>97</v>
      </c>
    </row>
    <row r="3" spans="1:3">
      <c r="B3" s="1" t="s">
        <v>58</v>
      </c>
    </row>
    <row r="5" spans="1:3">
      <c r="B5" s="2" t="s">
        <v>215</v>
      </c>
      <c r="C5" s="1">
        <v>4.5</v>
      </c>
    </row>
    <row r="6" spans="1:3">
      <c r="B6" s="2" t="s">
        <v>168</v>
      </c>
    </row>
    <row r="7" spans="1:3">
      <c r="B7" s="2" t="s">
        <v>213</v>
      </c>
      <c r="C7" s="1">
        <v>0.35</v>
      </c>
    </row>
    <row r="10" spans="1:3">
      <c r="B10" s="4" t="s">
        <v>98</v>
      </c>
    </row>
    <row r="16" spans="1:3">
      <c r="B16" s="1" t="s">
        <v>185</v>
      </c>
    </row>
    <row r="19" spans="2:4">
      <c r="B19" s="1" t="s">
        <v>186</v>
      </c>
    </row>
    <row r="20" spans="2:4">
      <c r="B20" s="2" t="s">
        <v>170</v>
      </c>
      <c r="C20" s="1">
        <f>C5</f>
        <v>4.5</v>
      </c>
      <c r="D20" s="3" t="s">
        <v>61</v>
      </c>
    </row>
    <row r="22" spans="2:4">
      <c r="B22" s="1" t="s">
        <v>187</v>
      </c>
    </row>
    <row r="24" spans="2:4">
      <c r="B24" s="2" t="s">
        <v>130</v>
      </c>
      <c r="C24" s="1">
        <v>45</v>
      </c>
    </row>
    <row r="25" spans="2:4">
      <c r="B25" s="2" t="s">
        <v>173</v>
      </c>
      <c r="C25" s="1">
        <f>C7/SQRT(C24)</f>
        <v>5.2174919474995085E-2</v>
      </c>
      <c r="D25" s="3" t="s">
        <v>188</v>
      </c>
    </row>
    <row r="27" spans="2:4">
      <c r="B27" s="1" t="s">
        <v>189</v>
      </c>
    </row>
    <row r="29" spans="2:4">
      <c r="B29" s="2" t="s">
        <v>7</v>
      </c>
      <c r="C29" s="1">
        <v>4.5999999999999996</v>
      </c>
    </row>
    <row r="30" spans="2:4">
      <c r="B30" s="2" t="s">
        <v>190</v>
      </c>
      <c r="C30" s="1">
        <f>1-_xlfn.NORM.DIST(C29,C5,C25,TRUE)</f>
        <v>2.7642496358512458E-2</v>
      </c>
      <c r="D30" s="3" t="s">
        <v>176</v>
      </c>
    </row>
    <row r="32" spans="2:4">
      <c r="B32" s="1" t="s">
        <v>191</v>
      </c>
    </row>
    <row r="34" spans="2:4">
      <c r="B34" s="2" t="s">
        <v>7</v>
      </c>
      <c r="C34" s="1">
        <v>4.55</v>
      </c>
    </row>
    <row r="35" spans="2:4">
      <c r="B35" s="2" t="s">
        <v>179</v>
      </c>
      <c r="C35" s="1">
        <f>_xlfn.NORM.DIST(C34,C5,C25,TRUE)</f>
        <v>0.83104799044849664</v>
      </c>
      <c r="D35" s="3" t="s">
        <v>181</v>
      </c>
    </row>
    <row r="37" spans="2:4">
      <c r="B37" s="2" t="s">
        <v>7</v>
      </c>
      <c r="C37" s="1">
        <v>4.7</v>
      </c>
    </row>
    <row r="38" spans="2:4">
      <c r="B38" s="2" t="s">
        <v>180</v>
      </c>
      <c r="C38" s="1">
        <f>_xlfn.NORM.DIST(C37,C5,C25,TRUE)</f>
        <v>0.99993677175679829</v>
      </c>
      <c r="D38" s="3" t="s">
        <v>182</v>
      </c>
    </row>
    <row r="40" spans="2:4">
      <c r="B40" s="2" t="s">
        <v>183</v>
      </c>
      <c r="C40" s="1">
        <f>C38-C35</f>
        <v>0.16888878130830165</v>
      </c>
      <c r="D40" s="3" t="s">
        <v>184</v>
      </c>
    </row>
  </sheetData>
  <printOptions headings="1" gridLines="1"/>
  <pageMargins left="0.70866141732283472" right="0.7086614173228347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
  <sheetViews>
    <sheetView workbookViewId="0">
      <selection activeCell="A2" sqref="A2"/>
    </sheetView>
  </sheetViews>
  <sheetFormatPr defaultColWidth="8.85546875" defaultRowHeight="15"/>
  <cols>
    <col min="1" max="16384" width="8.85546875" style="1"/>
  </cols>
  <sheetData>
    <row r="1" spans="1:1">
      <c r="A1" s="1" t="s">
        <v>193</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
  <sheetViews>
    <sheetView workbookViewId="0">
      <selection activeCell="A2" sqref="A2"/>
    </sheetView>
  </sheetViews>
  <sheetFormatPr defaultColWidth="8.85546875" defaultRowHeight="15"/>
  <cols>
    <col min="1" max="16384" width="8.85546875" style="1"/>
  </cols>
  <sheetData>
    <row r="1" spans="1:1">
      <c r="A1" s="1" t="s">
        <v>194</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
  <sheetViews>
    <sheetView workbookViewId="0">
      <selection activeCell="A2" sqref="A2"/>
    </sheetView>
  </sheetViews>
  <sheetFormatPr defaultColWidth="8.85546875" defaultRowHeight="15"/>
  <cols>
    <col min="1" max="16384" width="8.85546875" style="1"/>
  </cols>
  <sheetData>
    <row r="1" spans="1:1">
      <c r="A1" s="1" t="s">
        <v>195</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
  <sheetViews>
    <sheetView workbookViewId="0">
      <selection activeCell="A2" sqref="A2"/>
    </sheetView>
  </sheetViews>
  <sheetFormatPr defaultColWidth="8.85546875" defaultRowHeight="15"/>
  <cols>
    <col min="1" max="16384" width="8.85546875" style="1"/>
  </cols>
  <sheetData>
    <row r="1" spans="1:1">
      <c r="A1" s="1" t="s">
        <v>196</v>
      </c>
    </row>
  </sheetData>
  <printOptions headings="1" gridLines="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37"/>
  <sheetViews>
    <sheetView workbookViewId="0">
      <selection activeCell="M36" sqref="M36"/>
    </sheetView>
  </sheetViews>
  <sheetFormatPr defaultColWidth="9.140625" defaultRowHeight="15"/>
  <cols>
    <col min="1" max="1" width="9.140625" style="1"/>
    <col min="2" max="4" width="9.28515625" style="1" bestFit="1" customWidth="1"/>
    <col min="5" max="6" width="9.140625" style="1"/>
    <col min="7" max="7" width="19.28515625" style="1" customWidth="1"/>
    <col min="8" max="8" width="9.28515625" style="1" bestFit="1" customWidth="1"/>
    <col min="9" max="9" width="22.85546875" style="1" customWidth="1"/>
    <col min="10" max="10" width="3.85546875" style="1" customWidth="1"/>
    <col min="11" max="11" width="14.7109375" style="1" customWidth="1"/>
    <col min="12" max="12" width="17.140625" style="1" customWidth="1"/>
    <col min="13" max="13" width="25.140625" style="1" customWidth="1"/>
    <col min="14" max="14" width="17.42578125" style="1" customWidth="1"/>
    <col min="15" max="15" width="14.28515625" style="1" customWidth="1"/>
    <col min="16" max="16" width="16.28515625" style="1" customWidth="1"/>
    <col min="17" max="17" width="15.5703125" style="1" customWidth="1"/>
    <col min="18" max="18" width="15.7109375" style="1" customWidth="1"/>
    <col min="19" max="19" width="15.140625" style="1" customWidth="1"/>
    <col min="20" max="16384" width="9.140625" style="1"/>
  </cols>
  <sheetData>
    <row r="1" spans="1:19">
      <c r="A1" s="1" t="s">
        <v>197</v>
      </c>
    </row>
    <row r="3" spans="1:19">
      <c r="B3" s="16" t="s">
        <v>9</v>
      </c>
      <c r="C3" s="16" t="s">
        <v>10</v>
      </c>
      <c r="D3" s="16" t="s">
        <v>12</v>
      </c>
      <c r="G3" s="4" t="s">
        <v>8</v>
      </c>
      <c r="K3" s="1" t="s">
        <v>23</v>
      </c>
    </row>
    <row r="4" spans="1:19">
      <c r="B4" s="15">
        <v>1</v>
      </c>
      <c r="C4" s="15">
        <v>500</v>
      </c>
      <c r="D4" s="15">
        <f>C4^2</f>
        <v>250000</v>
      </c>
      <c r="E4" s="3" t="s">
        <v>21</v>
      </c>
      <c r="K4" s="2" t="s">
        <v>0</v>
      </c>
      <c r="L4" s="1">
        <v>2</v>
      </c>
    </row>
    <row r="5" spans="1:19">
      <c r="B5" s="15">
        <v>2</v>
      </c>
      <c r="C5" s="15">
        <v>400</v>
      </c>
      <c r="D5" s="15">
        <f>C5^2</f>
        <v>160000</v>
      </c>
      <c r="G5" s="19" t="s">
        <v>5</v>
      </c>
      <c r="H5" s="18">
        <f>COUNT(B4:B8)</f>
        <v>5</v>
      </c>
      <c r="I5" s="3" t="s">
        <v>16</v>
      </c>
      <c r="K5" s="1" t="s">
        <v>31</v>
      </c>
    </row>
    <row r="6" spans="1:19">
      <c r="B6" s="15">
        <v>3</v>
      </c>
      <c r="C6" s="15">
        <v>900</v>
      </c>
      <c r="D6" s="15">
        <f>C6^2</f>
        <v>810000</v>
      </c>
      <c r="G6" s="19" t="s">
        <v>13</v>
      </c>
      <c r="H6" s="18">
        <f>SUM(C4:C8)</f>
        <v>4000</v>
      </c>
      <c r="I6" s="3" t="s">
        <v>17</v>
      </c>
      <c r="L6" s="15">
        <v>500</v>
      </c>
      <c r="M6" s="15">
        <v>400</v>
      </c>
      <c r="N6" s="15">
        <v>900</v>
      </c>
      <c r="O6" s="15">
        <v>1000</v>
      </c>
      <c r="P6" s="15">
        <v>1200</v>
      </c>
    </row>
    <row r="7" spans="1:19">
      <c r="B7" s="15">
        <v>4</v>
      </c>
      <c r="C7" s="15">
        <v>1000</v>
      </c>
      <c r="D7" s="15">
        <f>C7^2</f>
        <v>1000000</v>
      </c>
      <c r="G7" s="19" t="s">
        <v>14</v>
      </c>
      <c r="H7" s="18">
        <f>SUM(D4:D8)</f>
        <v>3660000</v>
      </c>
      <c r="I7" s="3" t="s">
        <v>18</v>
      </c>
      <c r="K7" s="18">
        <v>500</v>
      </c>
      <c r="L7" s="15" t="s">
        <v>24</v>
      </c>
      <c r="M7" s="15" t="s">
        <v>24</v>
      </c>
      <c r="N7" s="15" t="s">
        <v>24</v>
      </c>
      <c r="O7" s="15" t="s">
        <v>24</v>
      </c>
      <c r="P7" s="15" t="s">
        <v>24</v>
      </c>
    </row>
    <row r="8" spans="1:19">
      <c r="B8" s="15">
        <v>5</v>
      </c>
      <c r="C8" s="15">
        <v>1200</v>
      </c>
      <c r="D8" s="15">
        <f>C8^2</f>
        <v>1440000</v>
      </c>
      <c r="E8" s="3" t="s">
        <v>22</v>
      </c>
      <c r="G8" s="19" t="s">
        <v>11</v>
      </c>
      <c r="H8" s="18">
        <f>H6/H5</f>
        <v>800</v>
      </c>
      <c r="I8" s="3" t="s">
        <v>19</v>
      </c>
      <c r="K8" s="18">
        <v>400</v>
      </c>
      <c r="L8" s="15" t="s">
        <v>24</v>
      </c>
      <c r="M8" s="15" t="s">
        <v>24</v>
      </c>
      <c r="N8" s="15" t="s">
        <v>24</v>
      </c>
      <c r="O8" s="15" t="s">
        <v>24</v>
      </c>
      <c r="P8" s="15" t="s">
        <v>24</v>
      </c>
    </row>
    <row r="9" spans="1:19">
      <c r="G9" s="19" t="s">
        <v>15</v>
      </c>
      <c r="H9" s="18">
        <f>SQRT(H7/H5-H8^2)</f>
        <v>303.31501776206204</v>
      </c>
      <c r="I9" s="3" t="s">
        <v>20</v>
      </c>
      <c r="K9" s="18">
        <v>900</v>
      </c>
      <c r="L9" s="15" t="s">
        <v>24</v>
      </c>
      <c r="M9" s="15" t="s">
        <v>24</v>
      </c>
      <c r="N9" s="15" t="s">
        <v>24</v>
      </c>
      <c r="O9" s="15" t="s">
        <v>24</v>
      </c>
      <c r="P9" s="15" t="s">
        <v>24</v>
      </c>
    </row>
    <row r="10" spans="1:19">
      <c r="K10" s="18">
        <v>1000</v>
      </c>
      <c r="L10" s="15" t="s">
        <v>24</v>
      </c>
      <c r="M10" s="15" t="s">
        <v>24</v>
      </c>
      <c r="N10" s="15" t="s">
        <v>24</v>
      </c>
      <c r="O10" s="15" t="s">
        <v>24</v>
      </c>
      <c r="P10" s="15" t="s">
        <v>24</v>
      </c>
    </row>
    <row r="11" spans="1:19">
      <c r="K11" s="18">
        <v>1200</v>
      </c>
      <c r="L11" s="15" t="s">
        <v>24</v>
      </c>
      <c r="M11" s="15" t="s">
        <v>24</v>
      </c>
      <c r="N11" s="15" t="s">
        <v>24</v>
      </c>
      <c r="O11" s="15" t="s">
        <v>24</v>
      </c>
      <c r="P11" s="15" t="s">
        <v>24</v>
      </c>
    </row>
    <row r="13" spans="1:19">
      <c r="K13" s="21" t="s">
        <v>25</v>
      </c>
      <c r="L13" s="21"/>
    </row>
    <row r="14" spans="1:19">
      <c r="K14" s="15" t="s">
        <v>3</v>
      </c>
      <c r="L14" s="15" t="s">
        <v>26</v>
      </c>
      <c r="M14" s="15" t="s">
        <v>35</v>
      </c>
      <c r="O14" s="15" t="s">
        <v>6</v>
      </c>
      <c r="P14" s="15" t="s">
        <v>38</v>
      </c>
      <c r="R14" s="15" t="s">
        <v>39</v>
      </c>
    </row>
    <row r="15" spans="1:19">
      <c r="K15" s="15">
        <v>500</v>
      </c>
      <c r="L15" s="15">
        <v>500</v>
      </c>
      <c r="M15" s="15">
        <f>(K15+L15)/2</f>
        <v>500</v>
      </c>
      <c r="N15" s="3" t="s">
        <v>27</v>
      </c>
      <c r="O15" s="15">
        <v>1</v>
      </c>
      <c r="P15" s="15">
        <f>O15*M15</f>
        <v>500</v>
      </c>
      <c r="Q15" s="5" t="s">
        <v>29</v>
      </c>
      <c r="R15" s="15">
        <f>P15*M15</f>
        <v>250000</v>
      </c>
      <c r="S15" s="3" t="s">
        <v>32</v>
      </c>
    </row>
    <row r="16" spans="1:19">
      <c r="K16" s="15">
        <v>500</v>
      </c>
      <c r="L16" s="15">
        <v>400</v>
      </c>
      <c r="M16" s="15">
        <f t="shared" ref="M16:M29" si="0">(K16+L16)/2</f>
        <v>450</v>
      </c>
      <c r="O16" s="15">
        <v>2</v>
      </c>
      <c r="P16" s="15">
        <f t="shared" ref="P16:P29" si="1">O16*M16</f>
        <v>900</v>
      </c>
      <c r="Q16" s="4"/>
      <c r="R16" s="15">
        <f t="shared" ref="R16:R29" si="2">P16*M16</f>
        <v>405000</v>
      </c>
    </row>
    <row r="17" spans="11:19">
      <c r="K17" s="15">
        <v>500</v>
      </c>
      <c r="L17" s="15">
        <v>900</v>
      </c>
      <c r="M17" s="15">
        <f t="shared" si="0"/>
        <v>700</v>
      </c>
      <c r="O17" s="15">
        <v>2</v>
      </c>
      <c r="P17" s="15">
        <f t="shared" si="1"/>
        <v>1400</v>
      </c>
      <c r="Q17" s="4"/>
      <c r="R17" s="15">
        <f t="shared" si="2"/>
        <v>980000</v>
      </c>
    </row>
    <row r="18" spans="11:19">
      <c r="K18" s="15">
        <v>500</v>
      </c>
      <c r="L18" s="15">
        <v>1000</v>
      </c>
      <c r="M18" s="15">
        <f t="shared" si="0"/>
        <v>750</v>
      </c>
      <c r="O18" s="15">
        <v>2</v>
      </c>
      <c r="P18" s="15">
        <f t="shared" si="1"/>
        <v>1500</v>
      </c>
      <c r="Q18" s="4"/>
      <c r="R18" s="15">
        <f t="shared" si="2"/>
        <v>1125000</v>
      </c>
    </row>
    <row r="19" spans="11:19">
      <c r="K19" s="15">
        <v>500</v>
      </c>
      <c r="L19" s="15">
        <v>1200</v>
      </c>
      <c r="M19" s="15">
        <f t="shared" si="0"/>
        <v>850</v>
      </c>
      <c r="O19" s="15">
        <v>2</v>
      </c>
      <c r="P19" s="15">
        <f t="shared" si="1"/>
        <v>1700</v>
      </c>
      <c r="Q19" s="4"/>
      <c r="R19" s="15">
        <f t="shared" si="2"/>
        <v>1445000</v>
      </c>
    </row>
    <row r="20" spans="11:19">
      <c r="K20" s="15">
        <v>400</v>
      </c>
      <c r="L20" s="15">
        <v>400</v>
      </c>
      <c r="M20" s="15">
        <f t="shared" si="0"/>
        <v>400</v>
      </c>
      <c r="O20" s="15">
        <v>1</v>
      </c>
      <c r="P20" s="15">
        <f t="shared" si="1"/>
        <v>400</v>
      </c>
      <c r="Q20" s="4"/>
      <c r="R20" s="15">
        <f t="shared" si="2"/>
        <v>160000</v>
      </c>
    </row>
    <row r="21" spans="11:19">
      <c r="K21" s="15">
        <v>400</v>
      </c>
      <c r="L21" s="15">
        <v>900</v>
      </c>
      <c r="M21" s="15">
        <f t="shared" si="0"/>
        <v>650</v>
      </c>
      <c r="O21" s="15">
        <v>2</v>
      </c>
      <c r="P21" s="15">
        <f t="shared" si="1"/>
        <v>1300</v>
      </c>
      <c r="Q21" s="4"/>
      <c r="R21" s="15">
        <f t="shared" si="2"/>
        <v>845000</v>
      </c>
    </row>
    <row r="22" spans="11:19">
      <c r="K22" s="15">
        <v>400</v>
      </c>
      <c r="L22" s="15">
        <v>1000</v>
      </c>
      <c r="M22" s="15">
        <f t="shared" si="0"/>
        <v>700</v>
      </c>
      <c r="O22" s="15">
        <v>2</v>
      </c>
      <c r="P22" s="15">
        <f t="shared" si="1"/>
        <v>1400</v>
      </c>
      <c r="Q22" s="4"/>
      <c r="R22" s="15">
        <f t="shared" si="2"/>
        <v>980000</v>
      </c>
    </row>
    <row r="23" spans="11:19">
      <c r="K23" s="15">
        <v>400</v>
      </c>
      <c r="L23" s="15">
        <v>1200</v>
      </c>
      <c r="M23" s="15">
        <f t="shared" si="0"/>
        <v>800</v>
      </c>
      <c r="O23" s="15">
        <v>2</v>
      </c>
      <c r="P23" s="15">
        <f t="shared" si="1"/>
        <v>1600</v>
      </c>
      <c r="Q23" s="4"/>
      <c r="R23" s="15">
        <f t="shared" si="2"/>
        <v>1280000</v>
      </c>
    </row>
    <row r="24" spans="11:19">
      <c r="K24" s="15">
        <v>900</v>
      </c>
      <c r="L24" s="15">
        <v>900</v>
      </c>
      <c r="M24" s="15">
        <f t="shared" si="0"/>
        <v>900</v>
      </c>
      <c r="O24" s="15">
        <v>1</v>
      </c>
      <c r="P24" s="15">
        <f t="shared" si="1"/>
        <v>900</v>
      </c>
      <c r="Q24" s="4"/>
      <c r="R24" s="15">
        <f t="shared" si="2"/>
        <v>810000</v>
      </c>
    </row>
    <row r="25" spans="11:19">
      <c r="K25" s="15">
        <v>900</v>
      </c>
      <c r="L25" s="15">
        <v>1000</v>
      </c>
      <c r="M25" s="15">
        <f t="shared" si="0"/>
        <v>950</v>
      </c>
      <c r="O25" s="15">
        <v>2</v>
      </c>
      <c r="P25" s="15">
        <f t="shared" si="1"/>
        <v>1900</v>
      </c>
      <c r="Q25" s="4"/>
      <c r="R25" s="15">
        <f t="shared" si="2"/>
        <v>1805000</v>
      </c>
    </row>
    <row r="26" spans="11:19">
      <c r="K26" s="15">
        <v>900</v>
      </c>
      <c r="L26" s="15">
        <v>1200</v>
      </c>
      <c r="M26" s="15">
        <f t="shared" si="0"/>
        <v>1050</v>
      </c>
      <c r="O26" s="15">
        <v>2</v>
      </c>
      <c r="P26" s="15">
        <f t="shared" si="1"/>
        <v>2100</v>
      </c>
      <c r="Q26" s="4"/>
      <c r="R26" s="15">
        <f t="shared" si="2"/>
        <v>2205000</v>
      </c>
    </row>
    <row r="27" spans="11:19">
      <c r="K27" s="15">
        <v>1000</v>
      </c>
      <c r="L27" s="15">
        <v>1000</v>
      </c>
      <c r="M27" s="15">
        <f t="shared" si="0"/>
        <v>1000</v>
      </c>
      <c r="O27" s="15">
        <v>1</v>
      </c>
      <c r="P27" s="15">
        <f t="shared" si="1"/>
        <v>1000</v>
      </c>
      <c r="Q27" s="4"/>
      <c r="R27" s="15">
        <f t="shared" si="2"/>
        <v>1000000</v>
      </c>
    </row>
    <row r="28" spans="11:19">
      <c r="K28" s="15">
        <v>1000</v>
      </c>
      <c r="L28" s="15">
        <v>1200</v>
      </c>
      <c r="M28" s="15">
        <f t="shared" si="0"/>
        <v>1100</v>
      </c>
      <c r="O28" s="15">
        <v>2</v>
      </c>
      <c r="P28" s="15">
        <f t="shared" si="1"/>
        <v>2200</v>
      </c>
      <c r="Q28" s="4"/>
      <c r="R28" s="15">
        <f t="shared" si="2"/>
        <v>2420000</v>
      </c>
    </row>
    <row r="29" spans="11:19">
      <c r="K29" s="15">
        <v>1200</v>
      </c>
      <c r="L29" s="15">
        <v>1200</v>
      </c>
      <c r="M29" s="15">
        <f t="shared" si="0"/>
        <v>1200</v>
      </c>
      <c r="N29" s="3" t="s">
        <v>28</v>
      </c>
      <c r="O29" s="15">
        <v>1</v>
      </c>
      <c r="P29" s="15">
        <f t="shared" si="1"/>
        <v>1200</v>
      </c>
      <c r="Q29" s="5" t="s">
        <v>30</v>
      </c>
      <c r="R29" s="15">
        <f t="shared" si="2"/>
        <v>1440000</v>
      </c>
      <c r="S29" s="3" t="s">
        <v>33</v>
      </c>
    </row>
    <row r="31" spans="11:19">
      <c r="K31" s="17" t="s">
        <v>34</v>
      </c>
      <c r="L31" s="18">
        <f>SUM(O15:O29)</f>
        <v>25</v>
      </c>
      <c r="M31" s="3" t="s">
        <v>42</v>
      </c>
    </row>
    <row r="32" spans="11:19">
      <c r="K32" s="17" t="s">
        <v>36</v>
      </c>
      <c r="L32" s="18">
        <f>SUM(P15:P29)</f>
        <v>20000</v>
      </c>
      <c r="M32" s="3" t="s">
        <v>43</v>
      </c>
    </row>
    <row r="33" spans="11:13">
      <c r="K33" s="17" t="s">
        <v>37</v>
      </c>
      <c r="L33" s="18">
        <f>SUM(R15:R29)</f>
        <v>17150000</v>
      </c>
      <c r="M33" s="3" t="s">
        <v>44</v>
      </c>
    </row>
    <row r="35" spans="11:13">
      <c r="K35" s="19" t="s">
        <v>2</v>
      </c>
      <c r="L35" s="18">
        <f>L32/L31</f>
        <v>800</v>
      </c>
      <c r="M35" s="3" t="s">
        <v>45</v>
      </c>
    </row>
    <row r="36" spans="11:13">
      <c r="K36" s="19" t="s">
        <v>40</v>
      </c>
      <c r="L36" s="18">
        <f>SQRT(L33/L31-L35^2)</f>
        <v>214.47610589527216</v>
      </c>
      <c r="M36" s="3" t="s">
        <v>46</v>
      </c>
    </row>
    <row r="37" spans="11:13">
      <c r="K37" s="19" t="s">
        <v>41</v>
      </c>
      <c r="L37" s="18">
        <f>H9/SQRT(L4)</f>
        <v>214.47610589527216</v>
      </c>
      <c r="M37" s="3" t="s">
        <v>47</v>
      </c>
    </row>
  </sheetData>
  <mergeCells count="1">
    <mergeCell ref="K13:L13"/>
  </mergeCells>
  <phoneticPr fontId="1" type="noConversion"/>
  <printOptions headings="1" gridLines="1"/>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8"/>
  <sheetViews>
    <sheetView workbookViewId="0">
      <selection activeCell="M26" sqref="M26"/>
    </sheetView>
  </sheetViews>
  <sheetFormatPr defaultColWidth="8.85546875" defaultRowHeight="15"/>
  <cols>
    <col min="1" max="1" width="8.85546875" style="1"/>
    <col min="2" max="2" width="40.7109375" style="1" customWidth="1"/>
    <col min="3" max="3" width="11.140625" style="1" customWidth="1"/>
    <col min="4" max="4" width="18.85546875" style="1" customWidth="1"/>
    <col min="5" max="5" width="18.42578125" style="1" customWidth="1"/>
    <col min="6" max="16384" width="8.85546875" style="1"/>
  </cols>
  <sheetData>
    <row r="1" spans="1:8">
      <c r="A1" s="1" t="s">
        <v>198</v>
      </c>
    </row>
    <row r="2" spans="1:8">
      <c r="B2" s="1" t="s">
        <v>58</v>
      </c>
    </row>
    <row r="4" spans="1:8">
      <c r="B4" s="7" t="s">
        <v>59</v>
      </c>
    </row>
    <row r="5" spans="1:8">
      <c r="B5" s="13" t="s">
        <v>210</v>
      </c>
      <c r="C5" s="1">
        <v>10</v>
      </c>
    </row>
    <row r="6" spans="1:8" ht="17.25">
      <c r="B6" s="13" t="s">
        <v>212</v>
      </c>
      <c r="C6" s="1">
        <v>4</v>
      </c>
    </row>
    <row r="7" spans="1:8">
      <c r="B7" s="13" t="s">
        <v>211</v>
      </c>
      <c r="C7" s="1">
        <f>SQRT(C6)</f>
        <v>2</v>
      </c>
      <c r="D7" s="3" t="s">
        <v>60</v>
      </c>
    </row>
    <row r="8" spans="1:8">
      <c r="B8" s="2"/>
      <c r="D8" s="3"/>
    </row>
    <row r="9" spans="1:8">
      <c r="B9" s="7" t="s">
        <v>201</v>
      </c>
      <c r="C9" s="6"/>
      <c r="D9" s="8"/>
      <c r="E9" s="6"/>
      <c r="F9" s="6"/>
      <c r="G9" s="6"/>
      <c r="H9" s="6"/>
    </row>
    <row r="11" spans="1:8">
      <c r="B11" s="9" t="s">
        <v>48</v>
      </c>
      <c r="C11" s="9"/>
      <c r="D11" s="9"/>
      <c r="E11" s="9"/>
    </row>
    <row r="13" spans="1:8">
      <c r="B13" s="2" t="s">
        <v>0</v>
      </c>
      <c r="C13" s="1">
        <v>2</v>
      </c>
    </row>
    <row r="14" spans="1:8">
      <c r="B14" s="2" t="s">
        <v>49</v>
      </c>
      <c r="C14" s="1">
        <f>C5</f>
        <v>10</v>
      </c>
      <c r="D14" s="3" t="s">
        <v>61</v>
      </c>
    </row>
    <row r="15" spans="1:8">
      <c r="B15" s="2" t="s">
        <v>156</v>
      </c>
      <c r="C15" s="10">
        <f>C7/SQRT(C13)</f>
        <v>1.4142135623730949</v>
      </c>
      <c r="D15" s="3" t="s">
        <v>62</v>
      </c>
    </row>
    <row r="17" spans="2:5">
      <c r="B17" s="7" t="s">
        <v>50</v>
      </c>
      <c r="C17" s="6"/>
    </row>
    <row r="19" spans="2:5">
      <c r="B19" s="9" t="s">
        <v>52</v>
      </c>
      <c r="C19" s="9"/>
      <c r="D19" s="9"/>
      <c r="E19" s="9"/>
    </row>
    <row r="21" spans="2:5">
      <c r="B21" s="2" t="s">
        <v>0</v>
      </c>
      <c r="C21" s="1">
        <v>4</v>
      </c>
    </row>
    <row r="22" spans="2:5">
      <c r="B22" s="2" t="s">
        <v>49</v>
      </c>
      <c r="C22" s="1">
        <f>C5</f>
        <v>10</v>
      </c>
      <c r="D22" s="3" t="s">
        <v>61</v>
      </c>
    </row>
    <row r="23" spans="2:5">
      <c r="B23" s="2" t="s">
        <v>156</v>
      </c>
      <c r="C23" s="10">
        <f>C7/SQRT(C21)</f>
        <v>1</v>
      </c>
      <c r="D23" s="3" t="s">
        <v>63</v>
      </c>
    </row>
    <row r="25" spans="2:5">
      <c r="B25" s="7" t="s">
        <v>51</v>
      </c>
      <c r="C25" s="6"/>
    </row>
    <row r="27" spans="2:5">
      <c r="B27" s="9" t="s">
        <v>53</v>
      </c>
      <c r="C27" s="9"/>
      <c r="D27" s="9"/>
      <c r="E27" s="9"/>
    </row>
    <row r="29" spans="2:5">
      <c r="B29" s="2" t="s">
        <v>0</v>
      </c>
      <c r="C29" s="1">
        <v>16</v>
      </c>
    </row>
    <row r="30" spans="2:5">
      <c r="B30" s="2" t="s">
        <v>49</v>
      </c>
      <c r="C30" s="1">
        <f>C5</f>
        <v>10</v>
      </c>
      <c r="D30" s="3" t="s">
        <v>61</v>
      </c>
    </row>
    <row r="31" spans="2:5">
      <c r="B31" s="2" t="s">
        <v>156</v>
      </c>
      <c r="C31" s="10">
        <f>C7/SQRT(C29)</f>
        <v>0.5</v>
      </c>
      <c r="D31" s="3" t="s">
        <v>64</v>
      </c>
    </row>
    <row r="33" spans="2:3">
      <c r="B33" s="7" t="s">
        <v>54</v>
      </c>
      <c r="C33" s="6"/>
    </row>
    <row r="35" spans="2:3">
      <c r="B35" s="9" t="s">
        <v>57</v>
      </c>
    </row>
    <row r="37" spans="2:3">
      <c r="B37" s="1" t="s">
        <v>55</v>
      </c>
    </row>
    <row r="38" spans="2:3">
      <c r="B38" s="1" t="s">
        <v>56</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38"/>
  <sheetViews>
    <sheetView workbookViewId="0">
      <selection activeCell="K27" sqref="K27"/>
    </sheetView>
  </sheetViews>
  <sheetFormatPr defaultColWidth="8.85546875" defaultRowHeight="15"/>
  <cols>
    <col min="1" max="1" width="8.85546875" style="1"/>
    <col min="2" max="2" width="42.7109375" style="1" customWidth="1"/>
    <col min="3" max="3" width="11.140625" style="1" customWidth="1"/>
    <col min="4" max="4" width="18.85546875" style="1" customWidth="1"/>
    <col min="5" max="5" width="18.42578125" style="1" customWidth="1"/>
    <col min="6" max="16384" width="8.85546875" style="1"/>
  </cols>
  <sheetData>
    <row r="1" spans="1:8">
      <c r="A1" s="1" t="s">
        <v>199</v>
      </c>
    </row>
    <row r="2" spans="1:8">
      <c r="B2" s="1" t="s">
        <v>58</v>
      </c>
    </row>
    <row r="4" spans="1:8" ht="17.25">
      <c r="B4" s="7" t="s">
        <v>203</v>
      </c>
    </row>
    <row r="5" spans="1:8">
      <c r="B5" s="13" t="s">
        <v>210</v>
      </c>
      <c r="C5" s="1">
        <v>63</v>
      </c>
    </row>
    <row r="6" spans="1:8">
      <c r="B6" s="2"/>
    </row>
    <row r="7" spans="1:8">
      <c r="B7" s="13" t="s">
        <v>211</v>
      </c>
      <c r="C7" s="1">
        <v>10</v>
      </c>
      <c r="D7" s="3"/>
    </row>
    <row r="8" spans="1:8">
      <c r="B8" s="2"/>
      <c r="D8" s="3"/>
    </row>
    <row r="9" spans="1:8">
      <c r="B9" s="7" t="s">
        <v>202</v>
      </c>
      <c r="C9" s="6"/>
      <c r="D9" s="8"/>
      <c r="E9" s="6"/>
      <c r="F9" s="6"/>
      <c r="G9" s="6"/>
      <c r="H9" s="6"/>
    </row>
    <row r="11" spans="1:8">
      <c r="B11" s="9" t="s">
        <v>67</v>
      </c>
      <c r="C11" s="9"/>
      <c r="D11" s="9"/>
      <c r="E11" s="9"/>
    </row>
    <row r="13" spans="1:8">
      <c r="B13" s="2" t="s">
        <v>0</v>
      </c>
      <c r="C13" s="1">
        <v>40</v>
      </c>
    </row>
    <row r="14" spans="1:8">
      <c r="B14" s="2" t="s">
        <v>49</v>
      </c>
      <c r="C14" s="1">
        <f>C5</f>
        <v>63</v>
      </c>
      <c r="D14" s="3" t="s">
        <v>61</v>
      </c>
    </row>
    <row r="15" spans="1:8">
      <c r="B15" s="2" t="s">
        <v>156</v>
      </c>
      <c r="C15" s="10">
        <f>C7/SQRT(C13)</f>
        <v>1.5811388300841895</v>
      </c>
      <c r="D15" s="3" t="s">
        <v>62</v>
      </c>
    </row>
    <row r="17" spans="2:5">
      <c r="B17" s="7" t="s">
        <v>65</v>
      </c>
      <c r="C17" s="6"/>
    </row>
    <row r="19" spans="2:5">
      <c r="B19" s="9" t="s">
        <v>68</v>
      </c>
      <c r="C19" s="9"/>
      <c r="D19" s="9"/>
      <c r="E19" s="9"/>
    </row>
    <row r="21" spans="2:5">
      <c r="B21" s="2" t="s">
        <v>0</v>
      </c>
      <c r="C21" s="1">
        <v>60</v>
      </c>
    </row>
    <row r="22" spans="2:5">
      <c r="B22" s="2" t="s">
        <v>49</v>
      </c>
      <c r="C22" s="1">
        <f>C5</f>
        <v>63</v>
      </c>
      <c r="D22" s="3" t="s">
        <v>61</v>
      </c>
    </row>
    <row r="23" spans="2:5">
      <c r="B23" s="2" t="s">
        <v>156</v>
      </c>
      <c r="C23" s="10">
        <f>C7/SQRT(C21)</f>
        <v>1.2909944487358056</v>
      </c>
      <c r="D23" s="3" t="s">
        <v>63</v>
      </c>
    </row>
    <row r="25" spans="2:5">
      <c r="B25" s="7" t="s">
        <v>66</v>
      </c>
      <c r="C25" s="6"/>
    </row>
    <row r="27" spans="2:5">
      <c r="B27" s="9" t="s">
        <v>69</v>
      </c>
      <c r="C27" s="9"/>
      <c r="D27" s="9"/>
      <c r="E27" s="9"/>
    </row>
    <row r="29" spans="2:5">
      <c r="B29" s="2" t="s">
        <v>0</v>
      </c>
      <c r="C29" s="1">
        <v>100</v>
      </c>
    </row>
    <row r="30" spans="2:5">
      <c r="B30" s="2" t="s">
        <v>49</v>
      </c>
      <c r="C30" s="1">
        <f>C5</f>
        <v>63</v>
      </c>
      <c r="D30" s="3" t="s">
        <v>61</v>
      </c>
    </row>
    <row r="31" spans="2:5">
      <c r="B31" s="2" t="s">
        <v>156</v>
      </c>
      <c r="C31" s="10">
        <f>C7/SQRT(C29)</f>
        <v>1</v>
      </c>
      <c r="D31" s="3" t="s">
        <v>64</v>
      </c>
    </row>
    <row r="33" spans="2:3">
      <c r="B33" s="7" t="s">
        <v>70</v>
      </c>
      <c r="C33" s="6"/>
    </row>
    <row r="35" spans="2:3">
      <c r="B35" s="9" t="s">
        <v>57</v>
      </c>
    </row>
    <row r="37" spans="2:3">
      <c r="B37" s="1" t="s">
        <v>71</v>
      </c>
    </row>
    <row r="38" spans="2:3">
      <c r="B38" s="1" t="s">
        <v>72</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109"/>
  <sheetViews>
    <sheetView topLeftCell="A6" workbookViewId="0">
      <selection activeCell="K37" sqref="K37"/>
    </sheetView>
  </sheetViews>
  <sheetFormatPr defaultColWidth="8.85546875" defaultRowHeight="15"/>
  <cols>
    <col min="1" max="1" width="8.85546875" style="1"/>
    <col min="2" max="2" width="16.85546875" style="1" customWidth="1"/>
    <col min="3" max="8" width="8.85546875" style="1"/>
    <col min="9" max="9" width="11.42578125" style="1" customWidth="1"/>
    <col min="10" max="10" width="4.42578125" style="1" customWidth="1"/>
    <col min="11" max="11" width="55.42578125" style="1" customWidth="1"/>
    <col min="12" max="12" width="8.85546875" style="1"/>
    <col min="13" max="13" width="30.28515625" style="1" customWidth="1"/>
    <col min="14" max="14" width="14" style="1" customWidth="1"/>
    <col min="15" max="16384" width="8.85546875" style="1"/>
  </cols>
  <sheetData>
    <row r="1" spans="1:13">
      <c r="A1" s="1" t="s">
        <v>200</v>
      </c>
    </row>
    <row r="3" spans="1:13" ht="17.25">
      <c r="B3" s="1" t="s">
        <v>204</v>
      </c>
    </row>
    <row r="5" spans="1:13">
      <c r="B5" s="20" t="s">
        <v>210</v>
      </c>
      <c r="C5" s="18">
        <v>10</v>
      </c>
    </row>
    <row r="6" spans="1:13">
      <c r="B6" s="20" t="s">
        <v>211</v>
      </c>
      <c r="C6" s="18">
        <v>4</v>
      </c>
    </row>
    <row r="7" spans="1:13">
      <c r="K7" s="9" t="s">
        <v>88</v>
      </c>
    </row>
    <row r="9" spans="1:13">
      <c r="A9" s="14" t="s">
        <v>218</v>
      </c>
      <c r="B9" s="6" t="s">
        <v>73</v>
      </c>
      <c r="C9" s="6"/>
      <c r="E9" s="6" t="s">
        <v>74</v>
      </c>
      <c r="F9" s="6"/>
      <c r="G9" s="6"/>
      <c r="H9" s="6"/>
      <c r="I9" s="6"/>
      <c r="K9" s="6" t="s">
        <v>75</v>
      </c>
    </row>
    <row r="10" spans="1:13">
      <c r="A10" s="14">
        <v>1</v>
      </c>
      <c r="B10" s="1">
        <v>11.909265847643837</v>
      </c>
    </row>
    <row r="11" spans="1:13">
      <c r="A11" s="14">
        <v>2</v>
      </c>
      <c r="B11" s="1">
        <v>8.0577513269963674</v>
      </c>
      <c r="K11" s="19" t="s">
        <v>76</v>
      </c>
      <c r="L11" s="18">
        <f>COUNT(B10:B109)</f>
        <v>100</v>
      </c>
      <c r="M11" s="3" t="s">
        <v>78</v>
      </c>
    </row>
    <row r="12" spans="1:13">
      <c r="A12" s="14">
        <v>3</v>
      </c>
      <c r="B12" s="1">
        <v>12.444639903842472</v>
      </c>
      <c r="K12" s="19" t="s">
        <v>2</v>
      </c>
      <c r="L12" s="18">
        <f>AVERAGE(B10:B109)</f>
        <v>9.8124388639553217</v>
      </c>
      <c r="M12" s="3" t="s">
        <v>79</v>
      </c>
    </row>
    <row r="13" spans="1:13">
      <c r="A13" s="14">
        <v>4</v>
      </c>
      <c r="B13" s="1">
        <v>8.0629127094289288</v>
      </c>
      <c r="K13" s="19" t="s">
        <v>77</v>
      </c>
      <c r="L13" s="18">
        <f>_xlfn.STDEV.S(B10:B109)</f>
        <v>4.1777595495728352</v>
      </c>
      <c r="M13" s="3" t="s">
        <v>80</v>
      </c>
    </row>
    <row r="14" spans="1:13">
      <c r="A14" s="14">
        <v>5</v>
      </c>
      <c r="B14" s="1">
        <v>8.0114853315171786</v>
      </c>
      <c r="K14" s="2"/>
      <c r="L14" s="10"/>
      <c r="M14" s="3"/>
    </row>
    <row r="15" spans="1:13">
      <c r="A15" s="14">
        <v>6</v>
      </c>
      <c r="B15" s="1">
        <v>13.947698132833466</v>
      </c>
    </row>
    <row r="16" spans="1:13">
      <c r="A16" s="14">
        <v>7</v>
      </c>
      <c r="B16" s="1">
        <v>15.566889740293846</v>
      </c>
      <c r="K16" s="7" t="s">
        <v>81</v>
      </c>
    </row>
    <row r="17" spans="1:11">
      <c r="A17" s="14">
        <v>8</v>
      </c>
      <c r="B17" s="1">
        <v>10.50639300752664</v>
      </c>
    </row>
    <row r="18" spans="1:11">
      <c r="A18" s="14">
        <v>9</v>
      </c>
      <c r="B18" s="1">
        <v>15.95242454437539</v>
      </c>
      <c r="K18" s="1" t="s">
        <v>82</v>
      </c>
    </row>
    <row r="19" spans="1:11">
      <c r="A19" s="14">
        <v>10</v>
      </c>
      <c r="B19" s="1">
        <v>12.962387952720746</v>
      </c>
      <c r="K19" s="1" t="s">
        <v>83</v>
      </c>
    </row>
    <row r="20" spans="1:11">
      <c r="A20" s="14">
        <v>11</v>
      </c>
      <c r="B20" s="1">
        <v>8.4812848197179846</v>
      </c>
    </row>
    <row r="21" spans="1:11">
      <c r="A21" s="14">
        <v>12</v>
      </c>
      <c r="B21" s="1">
        <v>11.796170181478374</v>
      </c>
    </row>
    <row r="22" spans="1:11">
      <c r="A22" s="14">
        <v>13</v>
      </c>
      <c r="B22" s="1">
        <v>15.891088221687824</v>
      </c>
      <c r="K22" s="6" t="s">
        <v>84</v>
      </c>
    </row>
    <row r="23" spans="1:11">
      <c r="A23" s="14">
        <v>14</v>
      </c>
      <c r="B23" s="1">
        <v>12.681363184819929</v>
      </c>
    </row>
    <row r="24" spans="1:11">
      <c r="A24" s="14">
        <v>15</v>
      </c>
      <c r="B24" s="1">
        <v>7.7250627125613391</v>
      </c>
      <c r="K24" s="1" t="s">
        <v>85</v>
      </c>
    </row>
    <row r="25" spans="1:11">
      <c r="A25" s="14">
        <v>16</v>
      </c>
      <c r="B25" s="1">
        <v>15.744814188801683</v>
      </c>
      <c r="K25" s="1" t="s">
        <v>87</v>
      </c>
    </row>
    <row r="26" spans="1:11">
      <c r="A26" s="14">
        <v>17</v>
      </c>
      <c r="B26" s="1">
        <v>4.3011516734259203</v>
      </c>
      <c r="K26" s="1" t="s">
        <v>86</v>
      </c>
    </row>
    <row r="27" spans="1:11">
      <c r="A27" s="14">
        <v>18</v>
      </c>
      <c r="B27" s="1">
        <v>9.5577036315808073</v>
      </c>
    </row>
    <row r="28" spans="1:11">
      <c r="A28" s="14">
        <v>19</v>
      </c>
      <c r="B28" s="1">
        <v>5.895377651322633</v>
      </c>
      <c r="K28" s="2"/>
    </row>
    <row r="29" spans="1:11">
      <c r="A29" s="14">
        <v>20</v>
      </c>
      <c r="B29" s="1">
        <v>2.7079261397011578</v>
      </c>
      <c r="K29" s="2"/>
    </row>
    <row r="30" spans="1:11">
      <c r="A30" s="14">
        <v>21</v>
      </c>
      <c r="B30" s="1">
        <v>10.655454641673714</v>
      </c>
      <c r="E30" s="11"/>
    </row>
    <row r="31" spans="1:11">
      <c r="A31" s="14">
        <v>22</v>
      </c>
      <c r="B31" s="1">
        <v>11.82498297363054</v>
      </c>
    </row>
    <row r="32" spans="1:11">
      <c r="A32" s="14">
        <v>23</v>
      </c>
      <c r="B32" s="1">
        <v>2.8590113995596766</v>
      </c>
    </row>
    <row r="33" spans="1:2">
      <c r="A33" s="14">
        <v>24</v>
      </c>
      <c r="B33" s="1">
        <v>16.999471224844456</v>
      </c>
    </row>
    <row r="34" spans="1:2">
      <c r="A34" s="14">
        <v>25</v>
      </c>
      <c r="B34" s="1">
        <v>9.088413460412994</v>
      </c>
    </row>
    <row r="35" spans="1:2">
      <c r="A35" s="14">
        <v>26</v>
      </c>
      <c r="B35" s="1">
        <v>6.5127608447801322</v>
      </c>
    </row>
    <row r="36" spans="1:2">
      <c r="A36" s="14">
        <v>27</v>
      </c>
      <c r="B36" s="1">
        <v>10.923837433219887</v>
      </c>
    </row>
    <row r="37" spans="1:2">
      <c r="A37" s="14">
        <v>28</v>
      </c>
      <c r="B37" s="1">
        <v>7.1345641824882478</v>
      </c>
    </row>
    <row r="38" spans="1:2">
      <c r="A38" s="14">
        <v>29</v>
      </c>
      <c r="B38" s="1">
        <v>2.3396899248473346</v>
      </c>
    </row>
    <row r="39" spans="1:2">
      <c r="A39" s="14">
        <v>30</v>
      </c>
      <c r="B39" s="1">
        <v>6.4673406793735921</v>
      </c>
    </row>
    <row r="40" spans="1:2">
      <c r="A40" s="14">
        <v>31</v>
      </c>
      <c r="B40" s="1">
        <v>9.5681719155982137</v>
      </c>
    </row>
    <row r="41" spans="1:2">
      <c r="A41" s="14">
        <v>32</v>
      </c>
      <c r="B41" s="1">
        <v>14.075200195075013</v>
      </c>
    </row>
    <row r="42" spans="1:2">
      <c r="A42" s="14">
        <v>33</v>
      </c>
      <c r="B42" s="1">
        <v>7.3834064803668298</v>
      </c>
    </row>
    <row r="43" spans="1:2">
      <c r="A43" s="14">
        <v>34</v>
      </c>
      <c r="B43" s="1">
        <v>8.0615393724292517</v>
      </c>
    </row>
    <row r="44" spans="1:2">
      <c r="A44" s="14">
        <v>35</v>
      </c>
      <c r="B44" s="1">
        <v>12.216547727584839</v>
      </c>
    </row>
    <row r="45" spans="1:2">
      <c r="A45" s="14">
        <v>36</v>
      </c>
      <c r="B45" s="1">
        <v>-0.45234967023134232</v>
      </c>
    </row>
    <row r="46" spans="1:2">
      <c r="A46" s="14">
        <v>37</v>
      </c>
      <c r="B46" s="1">
        <v>11.070939106284641</v>
      </c>
    </row>
    <row r="47" spans="1:2">
      <c r="A47" s="14">
        <v>38</v>
      </c>
      <c r="B47" s="1">
        <v>3.4936386125627905</v>
      </c>
    </row>
    <row r="48" spans="1:2">
      <c r="A48" s="14">
        <v>39</v>
      </c>
      <c r="B48" s="1">
        <v>8.5892691256594844</v>
      </c>
    </row>
    <row r="49" spans="1:2">
      <c r="A49" s="14">
        <v>40</v>
      </c>
      <c r="B49" s="1">
        <v>13.216828190488741</v>
      </c>
    </row>
    <row r="50" spans="1:2">
      <c r="A50" s="14">
        <v>41</v>
      </c>
      <c r="B50" s="1">
        <v>1.3845385890454054</v>
      </c>
    </row>
    <row r="51" spans="1:2">
      <c r="A51" s="14">
        <v>42</v>
      </c>
      <c r="B51" s="1">
        <v>10.691456989443395</v>
      </c>
    </row>
    <row r="52" spans="1:2">
      <c r="A52" s="14">
        <v>43</v>
      </c>
      <c r="B52" s="1">
        <v>9.4763311406131834</v>
      </c>
    </row>
    <row r="53" spans="1:2">
      <c r="A53" s="14">
        <v>44</v>
      </c>
      <c r="B53" s="1">
        <v>19.982468327507377</v>
      </c>
    </row>
    <row r="54" spans="1:2">
      <c r="A54" s="14">
        <v>45</v>
      </c>
      <c r="B54" s="1">
        <v>15.366800905903801</v>
      </c>
    </row>
    <row r="55" spans="1:2">
      <c r="A55" s="14">
        <v>46</v>
      </c>
      <c r="B55" s="1">
        <v>11.921962393680587</v>
      </c>
    </row>
    <row r="56" spans="1:2">
      <c r="A56" s="14">
        <v>47</v>
      </c>
      <c r="B56" s="1">
        <v>12.511742422939278</v>
      </c>
    </row>
    <row r="57" spans="1:2">
      <c r="A57" s="14">
        <v>48</v>
      </c>
      <c r="B57" s="1">
        <v>5.4627219267422333</v>
      </c>
    </row>
    <row r="58" spans="1:2">
      <c r="A58" s="14">
        <v>49</v>
      </c>
      <c r="B58" s="1">
        <v>13.629038474173285</v>
      </c>
    </row>
    <row r="59" spans="1:2">
      <c r="A59" s="14">
        <v>50</v>
      </c>
      <c r="B59" s="1">
        <v>5.4969098325818777</v>
      </c>
    </row>
    <row r="60" spans="1:2">
      <c r="A60" s="14">
        <v>51</v>
      </c>
      <c r="B60" s="1">
        <v>10.822301444713958</v>
      </c>
    </row>
    <row r="61" spans="1:2">
      <c r="A61" s="14">
        <v>52</v>
      </c>
      <c r="B61" s="1">
        <v>17.572198228444904</v>
      </c>
    </row>
    <row r="62" spans="1:2">
      <c r="A62" s="14">
        <v>53</v>
      </c>
      <c r="B62" s="1">
        <v>8.457251422223635</v>
      </c>
    </row>
    <row r="63" spans="1:2">
      <c r="A63" s="14">
        <v>54</v>
      </c>
      <c r="B63" s="1">
        <v>12.580691216280684</v>
      </c>
    </row>
    <row r="64" spans="1:2">
      <c r="A64" s="14">
        <v>55</v>
      </c>
      <c r="B64" s="1">
        <v>17.938651833683252</v>
      </c>
    </row>
    <row r="65" spans="1:2">
      <c r="A65" s="14">
        <v>56</v>
      </c>
      <c r="B65" s="1">
        <v>10.706368155078962</v>
      </c>
    </row>
    <row r="66" spans="1:2">
      <c r="A66" s="14">
        <v>57</v>
      </c>
      <c r="B66" s="1">
        <v>13.526329237502068</v>
      </c>
    </row>
    <row r="67" spans="1:2">
      <c r="A67" s="14">
        <v>58</v>
      </c>
      <c r="B67" s="1">
        <v>12.654232957866043</v>
      </c>
    </row>
    <row r="68" spans="1:2">
      <c r="A68" s="14">
        <v>59</v>
      </c>
      <c r="B68" s="1">
        <v>7.8194000505027361</v>
      </c>
    </row>
    <row r="69" spans="1:2">
      <c r="A69" s="14">
        <v>60</v>
      </c>
      <c r="B69" s="1">
        <v>5.1426252664532512</v>
      </c>
    </row>
    <row r="70" spans="1:2">
      <c r="A70" s="14">
        <v>61</v>
      </c>
      <c r="B70" s="1">
        <v>7.006925696041435</v>
      </c>
    </row>
    <row r="71" spans="1:2">
      <c r="A71" s="14">
        <v>62</v>
      </c>
      <c r="B71" s="1">
        <v>13.610148269217461</v>
      </c>
    </row>
    <row r="72" spans="1:2">
      <c r="A72" s="14">
        <v>63</v>
      </c>
      <c r="B72" s="1">
        <v>13.155473677907139</v>
      </c>
    </row>
    <row r="73" spans="1:2">
      <c r="A73" s="14">
        <v>64</v>
      </c>
      <c r="B73" s="1">
        <v>10.546515366295353</v>
      </c>
    </row>
    <row r="74" spans="1:2">
      <c r="A74" s="14">
        <v>65</v>
      </c>
      <c r="B74" s="1">
        <v>4.1034729999955744</v>
      </c>
    </row>
    <row r="75" spans="1:2">
      <c r="A75" s="14">
        <v>66</v>
      </c>
      <c r="B75" s="1">
        <v>0.44513970147818327</v>
      </c>
    </row>
    <row r="76" spans="1:2">
      <c r="A76" s="14">
        <v>67</v>
      </c>
      <c r="B76" s="1">
        <v>8.5713475325610489</v>
      </c>
    </row>
    <row r="77" spans="1:2">
      <c r="A77" s="14">
        <v>68</v>
      </c>
      <c r="B77" s="1">
        <v>9.3029541656142101</v>
      </c>
    </row>
    <row r="78" spans="1:2">
      <c r="A78" s="14">
        <v>69</v>
      </c>
      <c r="B78" s="1">
        <v>9.6106180333299562</v>
      </c>
    </row>
    <row r="79" spans="1:2">
      <c r="A79" s="14">
        <v>70</v>
      </c>
      <c r="B79" s="1">
        <v>7.7131847117561847</v>
      </c>
    </row>
    <row r="80" spans="1:2">
      <c r="A80" s="14">
        <v>71</v>
      </c>
      <c r="B80" s="1">
        <v>11.653779690968804</v>
      </c>
    </row>
    <row r="81" spans="1:2">
      <c r="A81" s="14">
        <v>72</v>
      </c>
      <c r="B81" s="1">
        <v>12.594651959952898</v>
      </c>
    </row>
    <row r="82" spans="1:2">
      <c r="A82" s="14">
        <v>73</v>
      </c>
      <c r="B82" s="1">
        <v>5.5563816911308095</v>
      </c>
    </row>
    <row r="83" spans="1:2">
      <c r="A83" s="14">
        <v>74</v>
      </c>
      <c r="B83" s="1">
        <v>12.626456989673898</v>
      </c>
    </row>
    <row r="84" spans="1:2">
      <c r="A84" s="14">
        <v>75</v>
      </c>
      <c r="B84" s="1">
        <v>17.869675755500793</v>
      </c>
    </row>
    <row r="85" spans="1:2">
      <c r="A85" s="14">
        <v>76</v>
      </c>
      <c r="B85" s="1">
        <v>8.1936707627028227</v>
      </c>
    </row>
    <row r="86" spans="1:2">
      <c r="A86" s="14">
        <v>77</v>
      </c>
      <c r="B86" s="1">
        <v>16.084337655920535</v>
      </c>
    </row>
    <row r="87" spans="1:2">
      <c r="A87" s="14">
        <v>78</v>
      </c>
      <c r="B87" s="1">
        <v>7.236081981100142</v>
      </c>
    </row>
    <row r="88" spans="1:2">
      <c r="A88" s="14">
        <v>79</v>
      </c>
      <c r="B88" s="1">
        <v>2.639150150353089</v>
      </c>
    </row>
    <row r="89" spans="1:2">
      <c r="A89" s="14">
        <v>80</v>
      </c>
      <c r="B89" s="1">
        <v>11.295056790695526</v>
      </c>
    </row>
    <row r="90" spans="1:2">
      <c r="A90" s="14">
        <v>81</v>
      </c>
      <c r="B90" s="1">
        <v>6.0328295856015757</v>
      </c>
    </row>
    <row r="91" spans="1:2">
      <c r="A91" s="14">
        <v>82</v>
      </c>
      <c r="B91" s="1">
        <v>10.393069967685733</v>
      </c>
    </row>
    <row r="92" spans="1:2">
      <c r="A92" s="14">
        <v>83</v>
      </c>
      <c r="B92" s="1">
        <v>6.3824848236981779</v>
      </c>
    </row>
    <row r="93" spans="1:2">
      <c r="A93" s="14">
        <v>84</v>
      </c>
      <c r="B93" s="1">
        <v>7.4170441419119015</v>
      </c>
    </row>
    <row r="94" spans="1:2">
      <c r="A94" s="14">
        <v>85</v>
      </c>
      <c r="B94" s="1">
        <v>9.7177928889868781</v>
      </c>
    </row>
    <row r="95" spans="1:2">
      <c r="A95" s="14">
        <v>86</v>
      </c>
      <c r="B95" s="1">
        <v>11.179496393888257</v>
      </c>
    </row>
    <row r="96" spans="1:2">
      <c r="A96" s="14">
        <v>87</v>
      </c>
      <c r="B96" s="1">
        <v>1.5050648269243538</v>
      </c>
    </row>
    <row r="97" spans="1:2">
      <c r="A97" s="14">
        <v>88</v>
      </c>
      <c r="B97" s="1">
        <v>7.633822204079479</v>
      </c>
    </row>
    <row r="98" spans="1:2">
      <c r="A98" s="14">
        <v>89</v>
      </c>
      <c r="B98" s="1">
        <v>12.337083060410805</v>
      </c>
    </row>
    <row r="99" spans="1:2">
      <c r="A99" s="14">
        <v>90</v>
      </c>
      <c r="B99" s="1">
        <v>8.7753653840627521</v>
      </c>
    </row>
    <row r="100" spans="1:2">
      <c r="A100" s="14">
        <v>91</v>
      </c>
      <c r="B100" s="1">
        <v>16.527134246425703</v>
      </c>
    </row>
    <row r="101" spans="1:2">
      <c r="A101" s="14">
        <v>92</v>
      </c>
      <c r="B101" s="1">
        <v>10.569689291296527</v>
      </c>
    </row>
    <row r="102" spans="1:2">
      <c r="A102" s="14">
        <v>93</v>
      </c>
      <c r="B102" s="1">
        <v>9.2429093254031613</v>
      </c>
    </row>
    <row r="103" spans="1:2">
      <c r="A103" s="14">
        <v>94</v>
      </c>
      <c r="B103" s="1">
        <v>8.2870485837338492</v>
      </c>
    </row>
    <row r="104" spans="1:2">
      <c r="A104" s="14">
        <v>95</v>
      </c>
      <c r="B104" s="1">
        <v>13.221903170924634</v>
      </c>
    </row>
    <row r="105" spans="1:2">
      <c r="A105" s="14">
        <v>96</v>
      </c>
      <c r="B105" s="1">
        <v>6.5599545248551294</v>
      </c>
    </row>
    <row r="106" spans="1:2">
      <c r="A106" s="14">
        <v>97</v>
      </c>
      <c r="B106" s="1">
        <v>6.619367266248446</v>
      </c>
    </row>
    <row r="107" spans="1:2">
      <c r="A107" s="14">
        <v>98</v>
      </c>
      <c r="B107" s="1">
        <v>9.2310677043860778</v>
      </c>
    </row>
    <row r="108" spans="1:2">
      <c r="A108" s="14">
        <v>99</v>
      </c>
      <c r="B108" s="1">
        <v>14.14995156461373</v>
      </c>
    </row>
    <row r="109" spans="1:2">
      <c r="A109" s="14">
        <v>100</v>
      </c>
      <c r="B109" s="1">
        <v>8.2692543198936619</v>
      </c>
    </row>
  </sheetData>
  <printOptions headings="1" gridLines="1"/>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X4.1</vt:lpstr>
      <vt:lpstr>X4.2</vt:lpstr>
      <vt:lpstr>X4.3</vt:lpstr>
      <vt:lpstr>X4.4</vt:lpstr>
      <vt:lpstr>X4.5</vt:lpstr>
      <vt:lpstr>X4.6</vt:lpstr>
      <vt:lpstr>X4.7</vt:lpstr>
      <vt:lpstr>X4.8</vt:lpstr>
      <vt:lpstr>X4.9</vt:lpstr>
      <vt:lpstr>TU1</vt:lpstr>
      <vt:lpstr>TU2</vt:lpstr>
      <vt:lpstr>TU3</vt:lpstr>
      <vt:lpstr>TU4</vt:lpstr>
      <vt:lpstr>TU5</vt:lpstr>
      <vt:lpstr>TU6</vt:lpstr>
      <vt:lpstr>TU7</vt:lpstr>
      <vt:lpstr>TU8</vt:lpstr>
      <vt:lpstr>TU9</vt:lpstr>
      <vt:lpstr>X4.9!Print_Area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Glyn Davis</dc:creator>
  <cp:lastModifiedBy>Branko Pecar</cp:lastModifiedBy>
  <cp:lastPrinted>2019-04-07T14:05:56Z</cp:lastPrinted>
  <dcterms:created xsi:type="dcterms:W3CDTF">2008-08-08T10:24:36Z</dcterms:created>
  <dcterms:modified xsi:type="dcterms:W3CDTF">2020-09-12T08:07:00Z</dcterms:modified>
</cp:coreProperties>
</file>